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256" windowHeight="12336"/>
  </bookViews>
  <sheets>
    <sheet name="ресурс обеспеч" sheetId="1" r:id="rId1"/>
    <sheet name="Лист3" sheetId="3" r:id="rId2"/>
  </sheets>
  <definedNames>
    <definedName name="_GoBack" localSheetId="0">'ресурс обеспеч'!$A$173</definedName>
    <definedName name="_xlnm.Print_Area" localSheetId="0">'ресурс обеспеч'!$A$1:$G$320</definedName>
  </definedNames>
  <calcPr calcId="145621" calcOnSave="0"/>
</workbook>
</file>

<file path=xl/calcChain.xml><?xml version="1.0" encoding="utf-8"?>
<calcChain xmlns="http://schemas.openxmlformats.org/spreadsheetml/2006/main">
  <c r="F259" i="1" l="1"/>
  <c r="G259" i="1"/>
  <c r="G258" i="1" l="1"/>
  <c r="F194" i="1"/>
  <c r="G194" i="1"/>
  <c r="G89" i="1"/>
  <c r="G18" i="1"/>
  <c r="G69" i="1" l="1"/>
  <c r="G96" i="1"/>
  <c r="G97" i="1"/>
  <c r="G67" i="1"/>
  <c r="E10" i="1" l="1"/>
  <c r="F10" i="1"/>
  <c r="G64" i="1" l="1"/>
  <c r="G65" i="1"/>
  <c r="E94" i="1"/>
  <c r="F94" i="1"/>
  <c r="G94" i="1"/>
  <c r="D96" i="1"/>
  <c r="G66" i="1" l="1"/>
  <c r="G132" i="1"/>
  <c r="G117" i="1"/>
  <c r="G83" i="1"/>
  <c r="G46" i="1"/>
  <c r="G311" i="1" l="1"/>
  <c r="G185" i="1"/>
  <c r="G91" i="1" l="1"/>
  <c r="F256" i="1" l="1"/>
  <c r="F232" i="1"/>
  <c r="D61" i="1" l="1"/>
  <c r="D60" i="1"/>
  <c r="F59" i="1"/>
  <c r="F20" i="1"/>
  <c r="F21" i="1"/>
  <c r="F311" i="1"/>
  <c r="D59" i="1" l="1"/>
  <c r="F192" i="1" l="1"/>
  <c r="F185" i="1"/>
  <c r="G21" i="1" l="1"/>
  <c r="G16" i="1" s="1"/>
  <c r="G13" i="1"/>
  <c r="G307" i="1"/>
  <c r="G302" i="1" s="1"/>
  <c r="G181" i="1"/>
  <c r="G180" i="1" s="1"/>
  <c r="G186" i="1"/>
  <c r="G189" i="1"/>
  <c r="G20" i="1"/>
  <c r="G35" i="1"/>
  <c r="G184" i="1" l="1"/>
  <c r="F16" i="1"/>
  <c r="E232" i="1" l="1"/>
  <c r="G232" i="1"/>
  <c r="D251" i="1"/>
  <c r="D250" i="1"/>
  <c r="G249" i="1"/>
  <c r="F249" i="1"/>
  <c r="E249" i="1"/>
  <c r="E256" i="1"/>
  <c r="E255" i="1" s="1"/>
  <c r="F255" i="1"/>
  <c r="G256" i="1"/>
  <c r="G255" i="1" s="1"/>
  <c r="D249" i="1" l="1"/>
  <c r="D256" i="1"/>
  <c r="D255" i="1"/>
  <c r="D236" i="1"/>
  <c r="D235" i="1"/>
  <c r="G234" i="1"/>
  <c r="F234" i="1"/>
  <c r="E234" i="1"/>
  <c r="G295" i="1"/>
  <c r="G291" i="1"/>
  <c r="G290" i="1" s="1"/>
  <c r="D293" i="1"/>
  <c r="D292" i="1"/>
  <c r="F291" i="1"/>
  <c r="F290" i="1" s="1"/>
  <c r="E290" i="1"/>
  <c r="G264" i="1"/>
  <c r="G262" i="1" s="1"/>
  <c r="G261" i="1" s="1"/>
  <c r="F227" i="1"/>
  <c r="G227" i="1"/>
  <c r="G215" i="1"/>
  <c r="D114" i="1"/>
  <c r="D115" i="1"/>
  <c r="F113" i="1"/>
  <c r="E113" i="1"/>
  <c r="G85" i="1"/>
  <c r="D87" i="1"/>
  <c r="D86" i="1"/>
  <c r="F85" i="1"/>
  <c r="E85" i="1"/>
  <c r="D291" i="1" l="1"/>
  <c r="G113" i="1"/>
  <c r="D113" i="1" s="1"/>
  <c r="G214" i="1"/>
  <c r="D234" i="1"/>
  <c r="D290" i="1"/>
  <c r="D85" i="1"/>
  <c r="G141" i="1"/>
  <c r="G42" i="1"/>
  <c r="G41" i="1" s="1"/>
  <c r="G15" i="1"/>
  <c r="G44" i="1"/>
  <c r="D109" i="1" l="1"/>
  <c r="D108" i="1"/>
  <c r="G107" i="1"/>
  <c r="E107" i="1"/>
  <c r="G71" i="1"/>
  <c r="D37" i="1"/>
  <c r="D36" i="1"/>
  <c r="F35" i="1"/>
  <c r="E35" i="1"/>
  <c r="G63" i="1" l="1"/>
  <c r="G62" i="1" s="1"/>
  <c r="D107" i="1"/>
  <c r="D35" i="1"/>
  <c r="G19" i="1" l="1"/>
  <c r="D289" i="1"/>
  <c r="D288" i="1"/>
  <c r="D287" i="1"/>
  <c r="G286" i="1"/>
  <c r="F286" i="1"/>
  <c r="E286" i="1"/>
  <c r="D118" i="1"/>
  <c r="F116" i="1"/>
  <c r="E116" i="1"/>
  <c r="D112" i="1"/>
  <c r="D111" i="1"/>
  <c r="G110" i="1"/>
  <c r="F110" i="1"/>
  <c r="E110" i="1"/>
  <c r="G104" i="1"/>
  <c r="D106" i="1"/>
  <c r="D105" i="1"/>
  <c r="E104" i="1"/>
  <c r="G146" i="1"/>
  <c r="D117" i="1" l="1"/>
  <c r="D110" i="1"/>
  <c r="D104" i="1"/>
  <c r="D286" i="1"/>
  <c r="G116" i="1"/>
  <c r="D116" i="1" s="1"/>
  <c r="D68" i="1"/>
  <c r="D97" i="1"/>
  <c r="D95" i="1"/>
  <c r="G246" i="1"/>
  <c r="G257" i="1"/>
  <c r="G211" i="1"/>
  <c r="G207" i="1" s="1"/>
  <c r="G196" i="1"/>
  <c r="D94" i="1" l="1"/>
  <c r="D58" i="1"/>
  <c r="D57" i="1"/>
  <c r="F56" i="1"/>
  <c r="D56" i="1" l="1"/>
  <c r="G101" i="1"/>
  <c r="F101" i="1"/>
  <c r="E101" i="1"/>
  <c r="D102" i="1"/>
  <c r="D103" i="1"/>
  <c r="D101" i="1" l="1"/>
  <c r="D258" i="1"/>
  <c r="D260" i="1"/>
  <c r="F26" i="1" l="1"/>
  <c r="F15" i="1" l="1"/>
  <c r="E28" i="1"/>
  <c r="D65" i="1" l="1"/>
  <c r="F63" i="1"/>
  <c r="D100" i="1"/>
  <c r="D99" i="1"/>
  <c r="G98" i="1"/>
  <c r="F98" i="1"/>
  <c r="E98" i="1"/>
  <c r="D98" i="1" l="1"/>
  <c r="D285" i="1"/>
  <c r="D284" i="1"/>
  <c r="D283" i="1"/>
  <c r="G282" i="1"/>
  <c r="F282" i="1"/>
  <c r="E282" i="1"/>
  <c r="D277" i="1"/>
  <c r="D282" i="1" l="1"/>
  <c r="F14" i="1"/>
  <c r="F64" i="1"/>
  <c r="F62" i="1" s="1"/>
  <c r="D34" i="1"/>
  <c r="D33" i="1"/>
  <c r="G32" i="1"/>
  <c r="F32" i="1"/>
  <c r="E32" i="1"/>
  <c r="D31" i="1"/>
  <c r="D30" i="1"/>
  <c r="G29" i="1"/>
  <c r="F29" i="1"/>
  <c r="E29" i="1"/>
  <c r="F294" i="1"/>
  <c r="E294" i="1"/>
  <c r="G294" i="1"/>
  <c r="D296" i="1"/>
  <c r="D297" i="1"/>
  <c r="F214" i="1"/>
  <c r="E214" i="1"/>
  <c r="G14" i="1" l="1"/>
  <c r="D29" i="1"/>
  <c r="D32" i="1"/>
  <c r="D295" i="1"/>
  <c r="D294" i="1" s="1"/>
  <c r="F91" i="1"/>
  <c r="E91" i="1"/>
  <c r="F17" i="1" l="1"/>
  <c r="G17" i="1"/>
  <c r="F19" i="1"/>
  <c r="F141" i="1"/>
  <c r="F123" i="1"/>
  <c r="F264" i="1"/>
  <c r="F262" i="1" s="1"/>
  <c r="F44" i="1"/>
  <c r="F257" i="1"/>
  <c r="F211" i="1"/>
  <c r="F219" i="1" l="1"/>
  <c r="F276" i="1"/>
  <c r="F181" i="1"/>
  <c r="E185" i="1"/>
  <c r="F212" i="1" l="1"/>
  <c r="F208" i="1" s="1"/>
  <c r="G210" i="1"/>
  <c r="E212" i="1"/>
  <c r="E211" i="1"/>
  <c r="E207" i="1" s="1"/>
  <c r="F246" i="1"/>
  <c r="D246" i="1" s="1"/>
  <c r="D248" i="1"/>
  <c r="D247" i="1"/>
  <c r="E203" i="1"/>
  <c r="E233" i="1"/>
  <c r="F243" i="1"/>
  <c r="G243" i="1"/>
  <c r="E243" i="1"/>
  <c r="G178" i="1"/>
  <c r="G177" i="1"/>
  <c r="G174" i="1" s="1"/>
  <c r="E199" i="1" l="1"/>
  <c r="G208" i="1"/>
  <c r="G206" i="1" s="1"/>
  <c r="G175" i="1"/>
  <c r="G173" i="1" s="1"/>
  <c r="G176" i="1"/>
  <c r="E231" i="1"/>
  <c r="F155" i="1" l="1"/>
  <c r="G155" i="1"/>
  <c r="E302" i="1"/>
  <c r="E146" i="1" l="1"/>
  <c r="E259" i="1" l="1"/>
  <c r="D259" i="1" s="1"/>
  <c r="E257" i="1"/>
  <c r="D257" i="1" s="1"/>
  <c r="E128" i="1"/>
  <c r="E42" i="1" l="1"/>
  <c r="E43" i="1"/>
  <c r="E21" i="1" l="1"/>
  <c r="E16" i="1" s="1"/>
  <c r="E20" i="1"/>
  <c r="E15" i="1" s="1"/>
  <c r="E22" i="1"/>
  <c r="D24" i="1"/>
  <c r="F22" i="1"/>
  <c r="G22" i="1"/>
  <c r="D23" i="1"/>
  <c r="D25" i="1"/>
  <c r="E64" i="1"/>
  <c r="E76" i="1"/>
  <c r="D76" i="1" s="1"/>
  <c r="D77" i="1"/>
  <c r="D78" i="1"/>
  <c r="E74" i="1"/>
  <c r="E63" i="1" s="1"/>
  <c r="D75" i="1"/>
  <c r="E73" i="1" l="1"/>
  <c r="D73" i="1" s="1"/>
  <c r="E62" i="1"/>
  <c r="E14" i="1"/>
  <c r="D22" i="1"/>
  <c r="D74" i="1"/>
  <c r="E159" i="1" l="1"/>
  <c r="E142" i="1"/>
  <c r="E141" i="1"/>
  <c r="E123" i="1"/>
  <c r="E82" i="1"/>
  <c r="F82" i="1"/>
  <c r="G82" i="1"/>
  <c r="D83" i="1"/>
  <c r="D84" i="1"/>
  <c r="D20" i="1"/>
  <c r="E26" i="1"/>
  <c r="G26" i="1"/>
  <c r="D27" i="1"/>
  <c r="D28" i="1"/>
  <c r="D21" i="1"/>
  <c r="E41" i="1"/>
  <c r="E44" i="1"/>
  <c r="D26" i="1" l="1"/>
  <c r="E120" i="1"/>
  <c r="D82" i="1"/>
  <c r="E19" i="1"/>
  <c r="D19" i="1" s="1"/>
  <c r="E11" i="1" l="1"/>
  <c r="E149" i="1"/>
  <c r="E194" i="1"/>
  <c r="D194" i="1" s="1"/>
  <c r="D195" i="1"/>
  <c r="D216" i="1"/>
  <c r="D90" i="1" l="1"/>
  <c r="D89" i="1"/>
  <c r="G88" i="1"/>
  <c r="F88" i="1"/>
  <c r="E88" i="1"/>
  <c r="E177" i="1"/>
  <c r="E311" i="1"/>
  <c r="D46" i="1"/>
  <c r="E176" i="1" l="1"/>
  <c r="D88" i="1"/>
  <c r="E17" i="1"/>
  <c r="E299" i="1" l="1"/>
  <c r="D243" i="1"/>
  <c r="D244" i="1"/>
  <c r="D245" i="1"/>
  <c r="E121" i="1" l="1"/>
  <c r="E12" i="1" s="1"/>
  <c r="D91" i="1"/>
  <c r="D92" i="1"/>
  <c r="D93" i="1"/>
  <c r="D80" i="1"/>
  <c r="D16" i="1"/>
  <c r="E38" i="1"/>
  <c r="D40" i="1"/>
  <c r="D81" i="1"/>
  <c r="E152" i="1"/>
  <c r="E143" i="1"/>
  <c r="E79" i="1" l="1"/>
  <c r="D79" i="1" s="1"/>
  <c r="F152" i="1"/>
  <c r="D152" i="1" s="1"/>
  <c r="D154" i="1"/>
  <c r="D153" i="1"/>
  <c r="D135" i="1" l="1"/>
  <c r="D136" i="1"/>
  <c r="F134" i="1"/>
  <c r="D134" i="1" s="1"/>
  <c r="F280" i="1" l="1"/>
  <c r="G280" i="1"/>
  <c r="E280" i="1"/>
  <c r="D281" i="1"/>
  <c r="D279" i="1"/>
  <c r="D280" i="1" l="1"/>
  <c r="E264" i="1" l="1"/>
  <c r="E262" i="1" s="1"/>
  <c r="E208" i="1"/>
  <c r="E200" i="1" s="1"/>
  <c r="F223" i="1"/>
  <c r="G223" i="1"/>
  <c r="E223" i="1"/>
  <c r="D224" i="1"/>
  <c r="G219" i="1"/>
  <c r="E219" i="1"/>
  <c r="D220" i="1"/>
  <c r="D230" i="1"/>
  <c r="F229" i="1"/>
  <c r="G229" i="1"/>
  <c r="E229" i="1"/>
  <c r="E227" i="1"/>
  <c r="D229" i="1" l="1"/>
  <c r="D223" i="1"/>
  <c r="D219" i="1"/>
  <c r="E204" i="1"/>
  <c r="E306" i="1"/>
  <c r="E276" i="1"/>
  <c r="E275" i="1" s="1"/>
  <c r="E272" i="1" s="1"/>
  <c r="E196" i="1"/>
  <c r="E187" i="1"/>
  <c r="E119" i="1" l="1"/>
  <c r="D228" i="1" l="1"/>
  <c r="D227" i="1" s="1"/>
  <c r="F303" i="1" l="1"/>
  <c r="F300" i="1" s="1"/>
  <c r="G303" i="1"/>
  <c r="G300" i="1" s="1"/>
  <c r="E303" i="1"/>
  <c r="F160" i="1"/>
  <c r="G160" i="1"/>
  <c r="E160" i="1"/>
  <c r="E158" i="1" s="1"/>
  <c r="D307" i="1"/>
  <c r="D308" i="1"/>
  <c r="F314" i="1"/>
  <c r="G314" i="1"/>
  <c r="E314" i="1"/>
  <c r="E300" i="1" l="1"/>
  <c r="E301" i="1"/>
  <c r="D303" i="1"/>
  <c r="D253" i="1"/>
  <c r="D254" i="1"/>
  <c r="F252" i="1"/>
  <c r="G252" i="1"/>
  <c r="E252" i="1"/>
  <c r="F207" i="1"/>
  <c r="F233" i="1"/>
  <c r="G233" i="1"/>
  <c r="G200" i="1" s="1"/>
  <c r="G203" i="1"/>
  <c r="G199" i="1" s="1"/>
  <c r="F203" i="1"/>
  <c r="E181" i="1"/>
  <c r="D18" i="1"/>
  <c r="G123" i="1"/>
  <c r="G124" i="1"/>
  <c r="F124" i="1"/>
  <c r="F122" i="1" s="1"/>
  <c r="E124" i="1"/>
  <c r="F142" i="1"/>
  <c r="F121" i="1" s="1"/>
  <c r="G142" i="1"/>
  <c r="G121" i="1" s="1"/>
  <c r="G12" i="1" s="1"/>
  <c r="G319" i="1" s="1"/>
  <c r="G159" i="1"/>
  <c r="F159" i="1"/>
  <c r="F120" i="1" s="1"/>
  <c r="D54" i="1"/>
  <c r="D55" i="1"/>
  <c r="F53" i="1"/>
  <c r="G53" i="1"/>
  <c r="E53" i="1"/>
  <c r="D51" i="1"/>
  <c r="D52" i="1"/>
  <c r="F50" i="1"/>
  <c r="G50" i="1"/>
  <c r="E50" i="1"/>
  <c r="D48" i="1"/>
  <c r="D49" i="1"/>
  <c r="F47" i="1"/>
  <c r="G47" i="1"/>
  <c r="E47" i="1"/>
  <c r="D169" i="1"/>
  <c r="D171" i="1"/>
  <c r="D172" i="1"/>
  <c r="D162" i="1"/>
  <c r="D163" i="1"/>
  <c r="D165" i="1"/>
  <c r="D166" i="1"/>
  <c r="D168" i="1"/>
  <c r="D150" i="1"/>
  <c r="D151" i="1"/>
  <c r="D156" i="1"/>
  <c r="D157" i="1"/>
  <c r="D144" i="1"/>
  <c r="D145" i="1"/>
  <c r="D147" i="1"/>
  <c r="D148" i="1"/>
  <c r="D132" i="1"/>
  <c r="D133" i="1"/>
  <c r="D138" i="1"/>
  <c r="D139" i="1"/>
  <c r="D126" i="1"/>
  <c r="D127" i="1"/>
  <c r="D129" i="1"/>
  <c r="D130" i="1"/>
  <c r="F70" i="1"/>
  <c r="G70" i="1"/>
  <c r="E70" i="1"/>
  <c r="D71" i="1"/>
  <c r="D72" i="1"/>
  <c r="F170" i="1"/>
  <c r="G170" i="1"/>
  <c r="E170" i="1"/>
  <c r="F167" i="1"/>
  <c r="G167" i="1"/>
  <c r="E167" i="1"/>
  <c r="F164" i="1"/>
  <c r="G164" i="1"/>
  <c r="E164" i="1"/>
  <c r="F161" i="1"/>
  <c r="G161" i="1"/>
  <c r="E161" i="1"/>
  <c r="E155" i="1"/>
  <c r="F149" i="1"/>
  <c r="G149" i="1"/>
  <c r="F146" i="1"/>
  <c r="F143" i="1"/>
  <c r="G143" i="1"/>
  <c r="F137" i="1"/>
  <c r="G137" i="1"/>
  <c r="E137" i="1"/>
  <c r="F131" i="1"/>
  <c r="G131" i="1"/>
  <c r="E131" i="1"/>
  <c r="F128" i="1"/>
  <c r="G128" i="1"/>
  <c r="F125" i="1"/>
  <c r="G125" i="1"/>
  <c r="E125" i="1"/>
  <c r="F202" i="1" l="1"/>
  <c r="F199" i="1"/>
  <c r="F42" i="1"/>
  <c r="D64" i="1"/>
  <c r="G120" i="1"/>
  <c r="G11" i="1" s="1"/>
  <c r="F11" i="1"/>
  <c r="F200" i="1"/>
  <c r="F231" i="1"/>
  <c r="E298" i="1"/>
  <c r="E319" i="1"/>
  <c r="F12" i="1"/>
  <c r="F119" i="1"/>
  <c r="E202" i="1"/>
  <c r="D14" i="1"/>
  <c r="D15" i="1"/>
  <c r="E180" i="1"/>
  <c r="G231" i="1"/>
  <c r="D300" i="1"/>
  <c r="E140" i="1"/>
  <c r="G140" i="1"/>
  <c r="D233" i="1"/>
  <c r="E210" i="1"/>
  <c r="E206" i="1"/>
  <c r="D252" i="1"/>
  <c r="D203" i="1"/>
  <c r="D53" i="1"/>
  <c r="F140" i="1"/>
  <c r="D47" i="1"/>
  <c r="D50" i="1"/>
  <c r="G158" i="1"/>
  <c r="D125" i="1"/>
  <c r="D131" i="1"/>
  <c r="D124" i="1"/>
  <c r="D146" i="1"/>
  <c r="D155" i="1"/>
  <c r="D141" i="1"/>
  <c r="D164" i="1"/>
  <c r="D170" i="1"/>
  <c r="D160" i="1"/>
  <c r="D128" i="1"/>
  <c r="D137" i="1"/>
  <c r="D143" i="1"/>
  <c r="D149" i="1"/>
  <c r="D142" i="1"/>
  <c r="D161" i="1"/>
  <c r="D167" i="1"/>
  <c r="D159" i="1"/>
  <c r="G122" i="1"/>
  <c r="D123" i="1"/>
  <c r="E122" i="1"/>
  <c r="F158" i="1"/>
  <c r="D70" i="1"/>
  <c r="F302" i="1"/>
  <c r="G301" i="1"/>
  <c r="F177" i="1"/>
  <c r="E310" i="1"/>
  <c r="F310" i="1"/>
  <c r="E265" i="1"/>
  <c r="D241" i="1"/>
  <c r="D242" i="1"/>
  <c r="F240" i="1"/>
  <c r="G240" i="1"/>
  <c r="E240" i="1"/>
  <c r="E237" i="1"/>
  <c r="D239" i="1"/>
  <c r="D238" i="1"/>
  <c r="G237" i="1"/>
  <c r="F237" i="1"/>
  <c r="G225" i="1"/>
  <c r="E225" i="1"/>
  <c r="E221" i="1"/>
  <c r="G192" i="1"/>
  <c r="E192" i="1"/>
  <c r="D69" i="1"/>
  <c r="E66" i="1"/>
  <c r="G318" i="1" l="1"/>
  <c r="G10" i="1"/>
  <c r="D232" i="1"/>
  <c r="G119" i="1"/>
  <c r="D11" i="1"/>
  <c r="D42" i="1"/>
  <c r="F41" i="1"/>
  <c r="D12" i="1"/>
  <c r="F299" i="1"/>
  <c r="F301" i="1"/>
  <c r="D231" i="1"/>
  <c r="D17" i="1"/>
  <c r="D122" i="1"/>
  <c r="D120" i="1"/>
  <c r="D140" i="1"/>
  <c r="D121" i="1"/>
  <c r="D158" i="1"/>
  <c r="D240" i="1"/>
  <c r="D237" i="1"/>
  <c r="D314" i="1"/>
  <c r="D315" i="1"/>
  <c r="D119" i="1" l="1"/>
  <c r="G265" i="1"/>
  <c r="G221" i="1"/>
  <c r="F275" i="1" l="1"/>
  <c r="F274" i="1"/>
  <c r="D274" i="1" s="1"/>
  <c r="F273" i="1"/>
  <c r="D278" i="1"/>
  <c r="G202" i="1"/>
  <c r="D202" i="1" s="1"/>
  <c r="E201" i="1"/>
  <c r="G201" i="1"/>
  <c r="G198" i="1" s="1"/>
  <c r="F272" i="1" l="1"/>
  <c r="F271" i="1"/>
  <c r="D273" i="1"/>
  <c r="F268" i="1"/>
  <c r="F267" i="1" s="1"/>
  <c r="E268" i="1"/>
  <c r="D211" i="1"/>
  <c r="D269" i="1"/>
  <c r="D222" i="1"/>
  <c r="F213" i="1"/>
  <c r="D213" i="1" s="1"/>
  <c r="D212" i="1"/>
  <c r="D226" i="1"/>
  <c r="F225" i="1"/>
  <c r="D225" i="1" s="1"/>
  <c r="D217" i="1"/>
  <c r="D218" i="1"/>
  <c r="D215" i="1"/>
  <c r="D214" i="1"/>
  <c r="D197" i="1"/>
  <c r="D196" i="1"/>
  <c r="D193" i="1"/>
  <c r="D192" i="1"/>
  <c r="D191" i="1"/>
  <c r="D190" i="1"/>
  <c r="D188" i="1"/>
  <c r="D183" i="1"/>
  <c r="D179" i="1"/>
  <c r="F186" i="1"/>
  <c r="F189" i="1"/>
  <c r="E13" i="1"/>
  <c r="G320" i="1"/>
  <c r="G317" i="1" s="1"/>
  <c r="F175" i="1" l="1"/>
  <c r="F184" i="1"/>
  <c r="F174" i="1" s="1"/>
  <c r="D175" i="1"/>
  <c r="F319" i="1"/>
  <c r="D186" i="1"/>
  <c r="F209" i="1"/>
  <c r="F206" i="1"/>
  <c r="F210" i="1"/>
  <c r="F13" i="1"/>
  <c r="F221" i="1"/>
  <c r="D221" i="1" s="1"/>
  <c r="E271" i="1"/>
  <c r="F201" i="1" l="1"/>
  <c r="F320" i="1" s="1"/>
  <c r="D209" i="1"/>
  <c r="D201" i="1" s="1"/>
  <c r="D13" i="1"/>
  <c r="D10" i="1" s="1"/>
  <c r="D208" i="1"/>
  <c r="D319" i="1" l="1"/>
  <c r="D200" i="1"/>
  <c r="E189" i="1"/>
  <c r="D189" i="1" l="1"/>
  <c r="G312" i="1"/>
  <c r="G310" i="1" s="1"/>
  <c r="F312" i="1"/>
  <c r="F265" i="1"/>
  <c r="D39" i="1"/>
  <c r="D67" i="1"/>
  <c r="G204" i="1"/>
  <c r="F204" i="1"/>
  <c r="D313" i="1"/>
  <c r="E312" i="1"/>
  <c r="D305" i="1"/>
  <c r="E304" i="1"/>
  <c r="E270" i="1"/>
  <c r="E320" i="1" s="1"/>
  <c r="D320" i="1" s="1"/>
  <c r="E178" i="1"/>
  <c r="D63" i="1" l="1"/>
  <c r="D62" i="1" s="1"/>
  <c r="G299" i="1"/>
  <c r="D299" i="1" s="1"/>
  <c r="F198" i="1"/>
  <c r="D210" i="1"/>
  <c r="E184" i="1"/>
  <c r="E174" i="1" s="1"/>
  <c r="D185" i="1"/>
  <c r="E267" i="1"/>
  <c r="D206" i="1"/>
  <c r="E198" i="1"/>
  <c r="G275" i="1"/>
  <c r="D276" i="1"/>
  <c r="D207" i="1"/>
  <c r="D199" i="1" s="1"/>
  <c r="D312" i="1"/>
  <c r="D310" i="1"/>
  <c r="D311" i="1"/>
  <c r="D270" i="1"/>
  <c r="F306" i="1"/>
  <c r="G306" i="1"/>
  <c r="F304" i="1"/>
  <c r="G304" i="1"/>
  <c r="E261" i="1"/>
  <c r="F261" i="1"/>
  <c r="D266" i="1"/>
  <c r="D265" i="1" s="1"/>
  <c r="D205" i="1"/>
  <c r="F187" i="1"/>
  <c r="G187" i="1"/>
  <c r="F180" i="1"/>
  <c r="E182" i="1"/>
  <c r="F182" i="1"/>
  <c r="G182" i="1"/>
  <c r="F178" i="1"/>
  <c r="F66" i="1"/>
  <c r="D45" i="1"/>
  <c r="D44" i="1" s="1"/>
  <c r="G38" i="1"/>
  <c r="F38" i="1"/>
  <c r="G298" i="1" l="1"/>
  <c r="G271" i="1"/>
  <c r="G272" i="1"/>
  <c r="E318" i="1"/>
  <c r="E173" i="1"/>
  <c r="D38" i="1"/>
  <c r="D304" i="1"/>
  <c r="D306" i="1"/>
  <c r="D275" i="1"/>
  <c r="D181" i="1"/>
  <c r="D187" i="1"/>
  <c r="D182" i="1"/>
  <c r="D184" i="1"/>
  <c r="D178" i="1"/>
  <c r="F298" i="1"/>
  <c r="D298" i="1" s="1"/>
  <c r="D177" i="1"/>
  <c r="D176" i="1" s="1"/>
  <c r="F176" i="1"/>
  <c r="D66" i="1"/>
  <c r="D41" i="1"/>
  <c r="D43" i="1"/>
  <c r="F318" i="1"/>
  <c r="D302" i="1"/>
  <c r="D264" i="1"/>
  <c r="D262" i="1" s="1"/>
  <c r="D261" i="1" s="1"/>
  <c r="G263" i="1"/>
  <c r="E263" i="1"/>
  <c r="F263" i="1"/>
  <c r="D204" i="1"/>
  <c r="G268" i="1" l="1"/>
  <c r="D272" i="1"/>
  <c r="E317" i="1"/>
  <c r="F317" i="1"/>
  <c r="D198" i="1"/>
  <c r="D180" i="1"/>
  <c r="D174" i="1"/>
  <c r="F173" i="1"/>
  <c r="D173" i="1" s="1"/>
  <c r="D301" i="1"/>
  <c r="D263" i="1"/>
  <c r="D268" i="1" l="1"/>
  <c r="D271" i="1"/>
  <c r="D318" i="1" l="1"/>
  <c r="D317" i="1" s="1"/>
  <c r="G267" i="1"/>
  <c r="D267" i="1" l="1"/>
</calcChain>
</file>

<file path=xl/sharedStrings.xml><?xml version="1.0" encoding="utf-8"?>
<sst xmlns="http://schemas.openxmlformats.org/spreadsheetml/2006/main" count="533" uniqueCount="162">
  <si>
    <t>Сведения</t>
  </si>
  <si>
    <t>об объемах и источниках финансового обеспечения муниципальной программы</t>
  </si>
  <si>
    <t>Наименование</t>
  </si>
  <si>
    <t>Ответственный исполнитель (соисполнитель, участник)</t>
  </si>
  <si>
    <t>Источники финансового обеспечения</t>
  </si>
  <si>
    <t>Объемы финансового обеспечения (всего)</t>
  </si>
  <si>
    <t>Всего</t>
  </si>
  <si>
    <t>1.Организация деятельности учреждений культуры</t>
  </si>
  <si>
    <t>всего</t>
  </si>
  <si>
    <t>1.Обеспечение деятельности учреждений дополнительного образования в сфере культуры</t>
  </si>
  <si>
    <t>1.1.Предоставление субсидии муниципальному бюджетному учреждению "ДШИ" на финансовое обеспечение выполнения муниципального задания на оказание муниципальных услуг (выполнение работ)</t>
  </si>
  <si>
    <t xml:space="preserve">2.Создание условий для развития и самореализации одаренных детей </t>
  </si>
  <si>
    <t>Подпрограмма 3  «Организация библиотечного обслуживания населения»</t>
  </si>
  <si>
    <t>1.Обеспечение деятельности библиотек</t>
  </si>
  <si>
    <t>2.Создание единого информационного поля</t>
  </si>
  <si>
    <t>Подпрограмма № 4 «Молодежная политика»</t>
  </si>
  <si>
    <t>1.1. Участие молодежи в районных, краевых конкурсах, выставках, фестивалях и иных мероприятиях</t>
  </si>
  <si>
    <t>Подпрограмма № 5 «Доступная среда»</t>
  </si>
  <si>
    <t>Подпрограмма №6 «Координация работы и организационное сопровождение в сфере культуры»</t>
  </si>
  <si>
    <t>1. Осуществление руководства и управления в сфере культуры</t>
  </si>
  <si>
    <t>1.1 Руководство и управление в сфере установленных функций органов местного самоуправления</t>
  </si>
  <si>
    <t>ВСЕГО по программе</t>
  </si>
  <si>
    <t>Подпрограмма № 2 «Развитие системы дополнительного образования в сфере культуры и искусства»</t>
  </si>
  <si>
    <t>1. Мероприятия, содействующие гражданско-патриотическому воспитанию и повышению общественно-значимой активности молодежи</t>
  </si>
  <si>
    <r>
      <t>3.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Укрепление материально-технической базы  муниципальных учреждений</t>
    </r>
  </si>
  <si>
    <t xml:space="preserve"> 1.Мероприятия по адаптивности приоритетных объектов социальной инфраструктуры для обеспечения доступа и получения услуг</t>
  </si>
  <si>
    <t>федеральный бюджет</t>
  </si>
  <si>
    <t>средства краевого бюджета</t>
  </si>
  <si>
    <t>средства федерального бюджета</t>
  </si>
  <si>
    <t>краевой бюджет</t>
  </si>
  <si>
    <t xml:space="preserve">краевой бюджет </t>
  </si>
  <si>
    <t>Год реализации                            2020</t>
  </si>
  <si>
    <t>Год реализации                            2021</t>
  </si>
  <si>
    <t>Год реализации                            2022</t>
  </si>
  <si>
    <t>2.1.Мероприятия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</si>
  <si>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>3.Укрепление материально-технической базы муниципальных учреждений</t>
  </si>
  <si>
    <t>4.Организация деятельности учреждений культуры по территории сельских поселений Пограничного района</t>
  </si>
  <si>
    <t>4.1.1  Расходы на оплату труда сотрудников казенных учреждений</t>
  </si>
  <si>
    <t>4.1.2 Начисление на выплаты по оплате труда сотрудников казенных учреждений</t>
  </si>
  <si>
    <t>4.2.1  Расходы на оплату труда сотрудников казенных учреждений</t>
  </si>
  <si>
    <t>4.2.2 Начисление на выплаты по оплате труда сотрудников казенных учреждений</t>
  </si>
  <si>
    <t>4.2.3 Прочая закупка товаров работ и услуг, связанных с содержанием учреждений культуры</t>
  </si>
  <si>
    <t>4.2.4. Уплата налогов, сборов и иных платежей</t>
  </si>
  <si>
    <t>4.3.1  Расходы на оплату труда сотрудников казенных учреждений</t>
  </si>
  <si>
    <t>4.3.2 Начисление на выплаты по оплате труда сотрудников казенных учреждений</t>
  </si>
  <si>
    <t>4.3.3 Прочая закупка товаров работ и услуг, связанных с содержанием учреждений культуры</t>
  </si>
  <si>
    <t>1.1.Предоставление субсидии муниципальному бюджетному учреждению "РЦКД" на финансовое обеспечение выполнения муниципального задания на оказание муниципальных услуг (выполнение работ)</t>
  </si>
  <si>
    <t>2.2 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</si>
  <si>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>2.3  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</si>
  <si>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>2.4  Мероприятия государственного, регионального и районного значения, народные и календарные праздники, участи и организация фестивалей, конкурсов</t>
  </si>
  <si>
    <t xml:space="preserve">1.1.Предоставление субсидии муниципальному бюджетному учреждению "МБ"  на финансовое обеспечение выполнения муниципального задания на оказание муниципальных услуг (выполнение работ) </t>
  </si>
  <si>
    <t>2.1.1. Пополнение книжного фонда, приобретение орг. техники</t>
  </si>
  <si>
    <r>
      <t>«</t>
    </r>
    <r>
      <rPr>
        <b/>
        <sz val="10"/>
        <color theme="1"/>
        <rFont val="Times New Roman"/>
        <family val="1"/>
        <charset val="204"/>
      </rPr>
      <t>Развитие культуры, библиотечного обслуживания и молодежной политики в Пограничном муниципальном округе на 2020-2022 годы</t>
    </r>
    <r>
      <rPr>
        <b/>
        <sz val="10"/>
        <color rgb="FF26282F"/>
        <rFont val="Times New Roman"/>
        <family val="1"/>
        <charset val="204"/>
      </rPr>
      <t>»</t>
    </r>
  </si>
  <si>
    <t>бюджет Пограничного муниципального округа</t>
  </si>
  <si>
    <t>3. Антикризисные мероприятия</t>
  </si>
  <si>
    <t>Подпрограмма 7 НАЦИОНАЛЬНАЯ ПОЛИТИКА</t>
  </si>
  <si>
    <t>Подпрограмма № 1 «Развитие культуры »</t>
  </si>
  <si>
    <t xml:space="preserve">3.3. Приобретение МЦ на нужды учреждения </t>
  </si>
  <si>
    <t>2.1.2. Пополнение книжного фонда Пограничного ГП</t>
  </si>
  <si>
    <t>2.1.5. Автоматизация библиотечных процессов (приобретение программного обеспечения для электронного каталога)</t>
  </si>
  <si>
    <t>2.1.6 Мероприятия учреждений Пограничного ГП</t>
  </si>
  <si>
    <t>2.1.7 Подписка на периодические издания Пограничного ГП</t>
  </si>
  <si>
    <t>2.1.4 Мероприятия, курсы повышения квалификации сотрудников</t>
  </si>
  <si>
    <t>(проведение мероприятий для реализации национальной политики)</t>
  </si>
  <si>
    <t>1.2.Приобретение материалов для адаптации объектов социальной инфраструктуры, обеспечения доступа и получения услуг</t>
  </si>
  <si>
    <t>3.1. Предоставление субсидии муниципальному автономному учреждению "Пограничный Дом офицеров" на иные цели (антикризисные мероприятия по стабилизации деятельности автономного учреждения)</t>
  </si>
  <si>
    <t>2.1. Библиотечные программы, проекты, подписка</t>
  </si>
  <si>
    <t>3.2.Приобретение музыкальных инструментов и художественного инвентаря для учреждений дополнительного образования детей в сфере культуры</t>
  </si>
  <si>
    <t>4.3. Расходы на деятельность учреждений культуры на территории Сергеевского сельского поселения</t>
  </si>
  <si>
    <t>4.2. Расходы на деятельность учреждений культуры на территории Жариковского сельского поселения</t>
  </si>
  <si>
    <t>4.1. Расходы на деятельность учреждений культуры на территории Пограничного городского поселения</t>
  </si>
  <si>
    <t>4.2.3.1 Капитальный ремонт сельского Дома культуры с. Нестеровка, с. Духовское</t>
  </si>
  <si>
    <t>4.2 Мероприятия по обеспечению безопасности обслуживания населения и сохранности библиотечных фондов (приобретение медицинских масок, бесконтактных градусников)</t>
  </si>
  <si>
    <t>4. Мероприятия по обеспечению безопасности обслуживания населения и сохранности библиотечных фондов</t>
  </si>
  <si>
    <t>бюджет Пограничного муниципального округа (софинансирование)</t>
  </si>
  <si>
    <t>Приобретение ткани, обуви, мобильного хореографического станка, кустарников.</t>
  </si>
  <si>
    <t>3.5. Мероприятия безопасности учреждения</t>
  </si>
  <si>
    <t>3.4. Мероприятия по пожаробезопасности учреждения</t>
  </si>
  <si>
    <t>Обучение по охране труда , установка видеокамер, приобретение средств индивидуальной защиты.</t>
  </si>
  <si>
    <t>4.3.4. Уплата земельного налога, прочих налогов, сборов и иных платежей</t>
  </si>
  <si>
    <t xml:space="preserve">1.2. Сохранение объектов культурного наследия </t>
  </si>
  <si>
    <t xml:space="preserve">бюджет Пограничного муниципального округа </t>
  </si>
  <si>
    <t>МБУ «РЦКД Пограничного МО»; МКУ «Центр ФБЭО Пограничного МО"</t>
  </si>
  <si>
    <t>МКУ «Центр ФБЭО Пограничного МО"</t>
  </si>
  <si>
    <t>Отдел по делам культуры, молодежи и социальной политике Администрации ПМО, подведомственные учреждения отделу по делам культуры, молодежи и социальной политике Администрации ПМО</t>
  </si>
  <si>
    <t>Отдел по делам культуры, молодежи и социальной политике Администрации ПМО, подведомственные учреждения отделу по делам культуры, молодежи и социальной политике Администрации ПМО Муниципальные образовательные учреждения ПМО</t>
  </si>
  <si>
    <t>Администрация Пограничного муниципального округа</t>
  </si>
  <si>
    <t>Отдел по делам культуры, молодежи и социальной политике Администрации ПМО, подведомственные учреждения отделу по делам культуры, молодежи и социальной политике Администрации ПМО, Администрация Пограничного муниципального округа</t>
  </si>
  <si>
    <t xml:space="preserve">Отдел по делам культуры, молодежи и социальной политике Администрации Пограничного муниципального округа; МКУ «Центр ФБЭО Пограничного МО" </t>
  </si>
  <si>
    <t>Отдел по делам культуры, молодежи и социальной политике; Администрации ПМО, подведомственные учреждения отделу по делам культуры, молодежи и социальной политике Администрации ПМО</t>
  </si>
  <si>
    <t>Администрация Пограничного МО</t>
  </si>
  <si>
    <t>МКУ «Центр ФБЭО Пограничного МО",МКУ "ЦКС Жариковского СТ", МКУ "ЦКДС Пограничного МО"</t>
  </si>
  <si>
    <t>2.Обеспечение доступа граждан ПМО к культурным ценностям и участию в культурной жизни, реализация творческого потенциала населения</t>
  </si>
  <si>
    <t>1.1.Приобретение материалов, работ и услуг для адаптации объектов социальной инфраструктуры, обеспечения доступа и получения услуг</t>
  </si>
  <si>
    <t>1.2.Расходы на содержание и обеспечение деятельности (оказание услуг, выполнение работ) муниципальных учреждений (МКУ«Центр ФБЭО Пограничного МО»)</t>
  </si>
  <si>
    <t>2.1.Курсы повышения квалификации  и аттестация преподавателей  участие в фестивалях, конкурсах,обучение пож. тех.минимумы сотрудников</t>
  </si>
  <si>
    <t>МКУ "ЦКДС Пограничного МО"</t>
  </si>
  <si>
    <t>3.3. Капитальный ремонт сцены РЦКД</t>
  </si>
  <si>
    <t xml:space="preserve">3.4. Капитальный ремонт клуба с.Нестеровки, </t>
  </si>
  <si>
    <t>3.5. Ремонт лестничных маршей клуба с.Нестеровки</t>
  </si>
  <si>
    <t>1.3 Мероприятий по формированию доступной среды маломобильных групп населения</t>
  </si>
  <si>
    <t>МКУ "ЦКДС Пограничного МО";МБУ ДО «ДШИ Пограничного МО»</t>
  </si>
  <si>
    <t>2.1.3 Подписка на периодические издания,сайт</t>
  </si>
  <si>
    <t xml:space="preserve"> МКУ "ЦКДС Пограничного МО"</t>
  </si>
  <si>
    <t>МКУ "ЦКС Жариковского СТ"</t>
  </si>
  <si>
    <t>1.2.3  Разработка проектно-сметной документации по реконструкции памятника сопки Снеговой</t>
  </si>
  <si>
    <t>1.2.4.  Проверка достоверности сметной стоимости реконструкции памятника сопки Снеговая</t>
  </si>
  <si>
    <t>1.2.2. Сохранение объектов культурного наследия (ремонт памятников) МКУ "ЦКДС Пограничного МО"</t>
  </si>
  <si>
    <t>1.2.1. Сохранение объектов культурного наследия (ремонт памятников) МКУ «Центр ФБЭО Пограничного МО"</t>
  </si>
  <si>
    <t>4.1.3 Прочая закупка товаров работ и услуг, закупка энергоресурсов связанных с содержанием учреждений культуры</t>
  </si>
  <si>
    <t>2.5  Организация и проведение культурно массовых мероприятий при реализации наказов избирателей депутатам Думы Пограничного МО</t>
  </si>
  <si>
    <t>1.4 Мероприятий по формированию доступной среды маломобильных групп населения</t>
  </si>
  <si>
    <t>1.5 Субсидии на реализацию мероприятий по формированию доступной среды маломобильных групп населения</t>
  </si>
  <si>
    <t>МКУ "ЦКС Жарикоского СТ"</t>
  </si>
  <si>
    <t>1.2.6. Сохранение объектов культурного наследия (ремонт памятников) МКУ "ЦКС Жариковского СТ"</t>
  </si>
  <si>
    <t>1.2.5.  Работы по сохранению ОКН сопки Снеговая</t>
  </si>
  <si>
    <t>3.10. Строительство сельского дома культуры в с.Сергеевка</t>
  </si>
  <si>
    <t>3.11.Мероприятия по созданию единого информационного поля (создание сайта)</t>
  </si>
  <si>
    <t>3.12. Подключение клуба с.Нестеровки к центральному теплоснабжению, утепление крыши клуба</t>
  </si>
  <si>
    <t>3.14. Капитальный ремонт клуба с.Барано-Оренбурское, c.Софья-Алексеевка</t>
  </si>
  <si>
    <t>3.15. Оснащение учреждений культуры материально-техническим оборудованием (мебель, оргтехника, стенические принадлежности)</t>
  </si>
  <si>
    <t>3.16. Оснащение учреждений культуры материально-техническим оборудованием (мебель, оргтехника, стенические принадлежности)</t>
  </si>
  <si>
    <t xml:space="preserve">3.17.Текущий ремонт учреждений культуры </t>
  </si>
  <si>
    <t>1.6 Субсидии на реализацию мероприятий по формированию доступной среды маломобильных групп населения</t>
  </si>
  <si>
    <t>МБУ «РЦКД Пограничного МО»</t>
  </si>
  <si>
    <t>3.2. Мероприятия укрепления МБ Пограничного МР (субсидия на поддержку отрасли культуры (материальное оснащение лучшего учреждения)</t>
  </si>
  <si>
    <t>3.4 Капитальный ремонт библиотек Сергеевка, Богуславка</t>
  </si>
  <si>
    <t>3.5. Капитальный ремонт библиотек Центральной библиотеки</t>
  </si>
  <si>
    <t>3.7. Мероприятия по охране труда</t>
  </si>
  <si>
    <t>3.1.Капитальный ремонт помещений МБУДО "ДШИ Пограничного МР"(проверка достоверности сметной стоимости, экспертиза капительного ремонта здания)</t>
  </si>
  <si>
    <t>МБУ «МБ Пограничного МО»;МБУ ДО «ДШИ Пограничного МО»</t>
  </si>
  <si>
    <t>2.6  Организация и проведение культурно массовых мероприятий при реализации наказов избирателей депутатам Думы Пограничного МО</t>
  </si>
  <si>
    <t>3.3.Частичный ремонт кровли здания библиотеки, ремонт электропроводки с. Барабаш-Левада, текуший ремонт здания библиотеки с. Сергеека,установка туалетов,подключение детской библиотеки к центральной канализации</t>
  </si>
  <si>
    <t>МБУ РЦКД Пограничного МО</t>
  </si>
  <si>
    <t>МКУ "Сельский клуб с. Украинка Пограничного МО"</t>
  </si>
  <si>
    <t>МБУ «РЦКД Пограничного МО»;МКУ "ЦКДС Пограничного МО",МКУ "ЦКС Жарикоского СТ"</t>
  </si>
  <si>
    <t xml:space="preserve"> МКУ "ЦКДС Пограничного МО", МКУ "ЦКС Жарикоского СТ"</t>
  </si>
  <si>
    <t>3.2.  Проверка достоверности сметной стоимости капитального ремонта зданий клубов с.Барано-Оренбурское, с.Духовское,c.Софья-Алексеевка, экспертиза качества ремонтных работ с.Нестеровка, с.Жариково</t>
  </si>
  <si>
    <t>МКУ "ЦКДС Пограничного МО", МКУ "ЦКС Жарикоского СТ", МКУ "Сельский клуб с. Украинка Пограничного МО"</t>
  </si>
  <si>
    <t xml:space="preserve"> МКУ "Сельский клуб с. Украинка Пограничного МО"</t>
  </si>
  <si>
    <t>МБУ ДО «ДШИ Пограничного МО»</t>
  </si>
  <si>
    <t>МБУ «МБ Пограничного МО»</t>
  </si>
  <si>
    <t>МКУ «КДЦ Пограничного МО»</t>
  </si>
  <si>
    <t>Отдел по делам культуры, молодежи и социальной политике Администрации Пограничного муниципального округа</t>
  </si>
  <si>
    <t>3.1.Мероприятия на укрепление МБ РЦКД Приобретение звукового оборудования (микшерного пульта), ткани на костюмы,моноблока, МФУ, звуковое и световое оборудование</t>
  </si>
  <si>
    <t>3.9.Проверка достоверности сметной стоимости строительства сельского дома культуры</t>
  </si>
  <si>
    <t>4.1.4 Капитальный ремонт Центра досуга с. Барано-Оренгбурское</t>
  </si>
  <si>
    <t>4.1.5. Уплата налогов, сборов и иных платежей</t>
  </si>
  <si>
    <t>МБУ «РЦКД Пограничного МО», МБУ «МБ Пограничного МО»</t>
  </si>
  <si>
    <t>МАУ "ПДО Пограничного МО"</t>
  </si>
  <si>
    <t>Администрация Пограничного МО, МКУ «Центр ФБЭО Пограничного МО"</t>
  </si>
  <si>
    <r>
      <rPr>
        <b/>
        <sz val="10"/>
        <color rgb="FF26282F"/>
        <rFont val="Times New Roman"/>
        <family val="1"/>
        <charset val="204"/>
      </rPr>
      <t>Приложение № 3</t>
    </r>
    <r>
      <rPr>
        <sz val="10"/>
        <color rgb="FF26282F"/>
        <rFont val="Times New Roman"/>
        <family val="1"/>
        <charset val="204"/>
      </rPr>
      <t xml:space="preserve"> к муниципальной программе </t>
    </r>
    <r>
      <rPr>
        <sz val="10"/>
        <color theme="1"/>
        <rFont val="Times New Roman"/>
        <family val="1"/>
        <charset val="204"/>
      </rPr>
      <t>«Развитие культуры, библиотечного обслуживания и молодежной политики в  Пограничном муниципальном округе на 2020-2022 годы», утвержденное постановлением Администрации Пограничного муниципального округа от 15.05..2019 № 394</t>
    </r>
  </si>
  <si>
    <t>МКУ "ЦКДС Пограничного МО", МБУ «РЦКД Пограничного МО»</t>
  </si>
  <si>
    <t>4.1 Мероприятия по обеспечению безопасности обслуживания населения и сохранности библиотечных фондов (противопожарная пропитка стеллажей, кровли, установка противопожарной двери), освещение и видеонаблюдение</t>
  </si>
  <si>
    <t>3.1. Оснащение учреждения материально-техническим оборудованием (музыкальное оборудование)</t>
  </si>
  <si>
    <t>3.13. Восстановление теплоснабжения в клубе с.Духовское</t>
  </si>
  <si>
    <t>3.6. Проверка достоверности сметной стоимости капитального ремонта библиотек с. Богуславка, с. Сергеевка, Центральной библиотеки, капитальный ремонт здания Центральной библиотеки</t>
  </si>
  <si>
    <t>3.8.Мероприятия по безопастности учреждения (приобретение медицинских масок, бесконтактных градусников,обучение пожарному минимуму,обработка деревянных конструкций, мероприятия по антитеррористической безопасности, поверка узла учета)</t>
  </si>
  <si>
    <t>3.7.Мероприятия по безопастности учреждения (приобретение медицинских масок, бесконтактных градусников, видеонаблюдение и освещение)</t>
  </si>
  <si>
    <t>3.6.Мероприятия по безопастности учреждения (приобретение медицинских масок, бесконтактных градусников, видеонаблюдение и освещение)</t>
  </si>
  <si>
    <t>Замена двери на соответствующую требованиям пожарной безопасности, обучение мерам пожарной безопасности, приобретение огнетушителей</t>
  </si>
  <si>
    <r>
      <rPr>
        <b/>
        <sz val="10"/>
        <color rgb="FF26282F"/>
        <rFont val="Times New Roman"/>
        <family val="1"/>
        <charset val="204"/>
      </rPr>
      <t>Приложение № 1</t>
    </r>
    <r>
      <rPr>
        <sz val="10"/>
        <color rgb="FF26282F"/>
        <rFont val="Times New Roman"/>
        <family val="1"/>
        <charset val="204"/>
      </rPr>
      <t xml:space="preserve"> к постановлению Администрации Пограничного муниципального округа "О внесении изменений в муниципальную программу </t>
    </r>
    <r>
      <rPr>
        <sz val="10"/>
        <color theme="1"/>
        <rFont val="Times New Roman"/>
        <family val="1"/>
        <charset val="204"/>
      </rPr>
      <t xml:space="preserve">«Развитие культуры, библиотечного обслуживания и молодежной политики в  Пограничном муниципальном округе на 2020-2022 годы» от </t>
    </r>
    <r>
      <rPr>
        <u/>
        <sz val="10"/>
        <color theme="1"/>
        <rFont val="Times New Roman"/>
        <family val="1"/>
        <charset val="204"/>
      </rPr>
      <t>18</t>
    </r>
    <r>
      <rPr>
        <sz val="10"/>
        <color theme="1"/>
        <rFont val="Times New Roman"/>
        <family val="1"/>
        <charset val="204"/>
      </rPr>
      <t>_._</t>
    </r>
    <r>
      <rPr>
        <u/>
        <sz val="10"/>
        <color theme="1"/>
        <rFont val="Times New Roman"/>
        <family val="1"/>
        <charset val="204"/>
      </rPr>
      <t>марта_</t>
    </r>
    <r>
      <rPr>
        <sz val="10"/>
        <color theme="1"/>
        <rFont val="Times New Roman"/>
        <family val="1"/>
        <charset val="204"/>
      </rPr>
      <t>.2022  № _</t>
    </r>
    <r>
      <rPr>
        <u/>
        <sz val="10"/>
        <color theme="1"/>
        <rFont val="Times New Roman"/>
        <family val="1"/>
        <charset val="204"/>
      </rPr>
      <t>338</t>
    </r>
    <r>
      <rPr>
        <sz val="10"/>
        <color theme="1"/>
        <rFont val="Times New Roman"/>
        <family val="1"/>
        <charset val="204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</si>
</sst>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26282F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26282F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justify" vertical="distributed" wrapText="1"/>
    </xf>
    <xf numFmtId="2" fontId="1" fillId="0" borderId="0" xfId="0" applyNumberFormat="1" applyFont="1"/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2" fontId="4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top" wrapText="1"/>
    </xf>
    <xf numFmtId="2" fontId="4" fillId="0" borderId="4" xfId="0" applyNumberFormat="1" applyFont="1" applyBorder="1" applyAlignment="1">
      <alignment horizontal="center" vertical="top" wrapText="1"/>
    </xf>
    <xf numFmtId="2" fontId="3" fillId="2" borderId="10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2" fontId="6" fillId="3" borderId="1" xfId="0" applyNumberFormat="1" applyFont="1" applyFill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horizontal="center" vertical="top" wrapText="1"/>
    </xf>
    <xf numFmtId="2" fontId="4" fillId="0" borderId="1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2" fontId="4" fillId="3" borderId="8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2" fontId="1" fillId="0" borderId="2" xfId="0" applyNumberFormat="1" applyFont="1" applyFill="1" applyBorder="1" applyAlignment="1">
      <alignment horizontal="left" vertical="top" wrapText="1"/>
    </xf>
    <xf numFmtId="2" fontId="1" fillId="0" borderId="4" xfId="0" applyNumberFormat="1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3" borderId="2" xfId="0" applyFont="1" applyFill="1" applyBorder="1" applyAlignment="1">
      <alignment horizontal="justify" vertical="top" wrapText="1"/>
    </xf>
    <xf numFmtId="0" fontId="1" fillId="3" borderId="3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justify" vertical="top" wrapText="1"/>
    </xf>
    <xf numFmtId="16" fontId="1" fillId="0" borderId="2" xfId="0" applyNumberFormat="1" applyFont="1" applyBorder="1" applyAlignment="1">
      <alignment horizontal="left" vertical="top" wrapText="1"/>
    </xf>
    <xf numFmtId="16" fontId="1" fillId="0" borderId="4" xfId="0" applyNumberFormat="1" applyFont="1" applyBorder="1" applyAlignment="1">
      <alignment horizontal="left" vertical="top" wrapText="1"/>
    </xf>
    <xf numFmtId="16" fontId="1" fillId="0" borderId="3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2" fontId="4" fillId="3" borderId="9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2"/>
  <sheetViews>
    <sheetView tabSelected="1" topLeftCell="A205" zoomScaleNormal="100" workbookViewId="0">
      <selection activeCell="I318" sqref="I318"/>
    </sheetView>
  </sheetViews>
  <sheetFormatPr defaultColWidth="9.109375" defaultRowHeight="13.2" x14ac:dyDescent="0.25"/>
  <cols>
    <col min="1" max="1" width="32.88671875" style="1" customWidth="1"/>
    <col min="2" max="2" width="25.44140625" style="1" customWidth="1"/>
    <col min="3" max="3" width="20.6640625" style="1" customWidth="1"/>
    <col min="4" max="4" width="18.5546875" style="1" customWidth="1"/>
    <col min="5" max="7" width="23.44140625" style="1" customWidth="1"/>
    <col min="8" max="16384" width="9.109375" style="1"/>
  </cols>
  <sheetData>
    <row r="1" spans="1:7" ht="92.25" customHeight="1" x14ac:dyDescent="0.25">
      <c r="F1" s="161" t="s">
        <v>161</v>
      </c>
      <c r="G1" s="161"/>
    </row>
    <row r="2" spans="1:7" ht="14.25" customHeight="1" x14ac:dyDescent="0.2">
      <c r="D2" s="4"/>
      <c r="E2" s="4"/>
      <c r="F2" s="4"/>
      <c r="G2" s="4"/>
    </row>
    <row r="3" spans="1:7" ht="93" customHeight="1" x14ac:dyDescent="0.25">
      <c r="F3" s="161" t="s">
        <v>151</v>
      </c>
      <c r="G3" s="161"/>
    </row>
    <row r="4" spans="1:7" x14ac:dyDescent="0.25">
      <c r="A4" s="2"/>
    </row>
    <row r="5" spans="1:7" x14ac:dyDescent="0.25">
      <c r="A5" s="163" t="s">
        <v>0</v>
      </c>
      <c r="B5" s="163"/>
      <c r="C5" s="163"/>
      <c r="D5" s="163"/>
      <c r="E5" s="163"/>
      <c r="F5" s="163"/>
      <c r="G5" s="163"/>
    </row>
    <row r="6" spans="1:7" x14ac:dyDescent="0.25">
      <c r="A6" s="163" t="s">
        <v>1</v>
      </c>
      <c r="B6" s="163"/>
      <c r="C6" s="163"/>
      <c r="D6" s="163"/>
      <c r="E6" s="163"/>
      <c r="F6" s="163"/>
      <c r="G6" s="163"/>
    </row>
    <row r="7" spans="1:7" ht="15" customHeight="1" x14ac:dyDescent="0.25">
      <c r="A7" s="164" t="s">
        <v>52</v>
      </c>
      <c r="B7" s="164"/>
      <c r="C7" s="164"/>
      <c r="D7" s="164"/>
      <c r="E7" s="164"/>
      <c r="F7" s="164"/>
      <c r="G7" s="164"/>
    </row>
    <row r="8" spans="1:7" ht="12.75" x14ac:dyDescent="0.2">
      <c r="A8" s="3"/>
    </row>
    <row r="9" spans="1:7" ht="27" customHeight="1" x14ac:dyDescent="0.25">
      <c r="A9" s="7" t="s">
        <v>2</v>
      </c>
      <c r="B9" s="7" t="s">
        <v>3</v>
      </c>
      <c r="C9" s="7" t="s">
        <v>4</v>
      </c>
      <c r="D9" s="7" t="s">
        <v>5</v>
      </c>
      <c r="E9" s="7" t="s">
        <v>31</v>
      </c>
      <c r="F9" s="7" t="s">
        <v>32</v>
      </c>
      <c r="G9" s="7" t="s">
        <v>33</v>
      </c>
    </row>
    <row r="10" spans="1:7" ht="18.75" customHeight="1" x14ac:dyDescent="0.25">
      <c r="A10" s="149" t="s">
        <v>56</v>
      </c>
      <c r="B10" s="128" t="s">
        <v>84</v>
      </c>
      <c r="C10" s="9" t="s">
        <v>6</v>
      </c>
      <c r="D10" s="10">
        <f t="shared" ref="D10:F10" si="0">D11+D12+D13</f>
        <v>168550.04699999999</v>
      </c>
      <c r="E10" s="10">
        <f t="shared" si="0"/>
        <v>34417.57</v>
      </c>
      <c r="F10" s="10">
        <f t="shared" si="0"/>
        <v>30569.799999999996</v>
      </c>
      <c r="G10" s="10">
        <f>G11+G12+G13</f>
        <v>103562.677</v>
      </c>
    </row>
    <row r="11" spans="1:7" ht="38.25" customHeight="1" x14ac:dyDescent="0.25">
      <c r="A11" s="150"/>
      <c r="B11" s="129"/>
      <c r="C11" s="34" t="s">
        <v>53</v>
      </c>
      <c r="D11" s="6">
        <f>E11+F11+G11</f>
        <v>85206.167000000001</v>
      </c>
      <c r="E11" s="24">
        <f>E15+E42+E63+E120</f>
        <v>26691.71</v>
      </c>
      <c r="F11" s="24">
        <f>F15+F42+F63+F120</f>
        <v>28537.199999999997</v>
      </c>
      <c r="G11" s="24">
        <f>G15+G42+G63+G120</f>
        <v>29977.257000000005</v>
      </c>
    </row>
    <row r="12" spans="1:7" ht="18" customHeight="1" x14ac:dyDescent="0.25">
      <c r="A12" s="150"/>
      <c r="B12" s="129"/>
      <c r="C12" s="34" t="s">
        <v>29</v>
      </c>
      <c r="D12" s="6">
        <f>E12+F12+G12</f>
        <v>62370.98</v>
      </c>
      <c r="E12" s="24">
        <f>E64+E121+E16</f>
        <v>7725.86</v>
      </c>
      <c r="F12" s="24">
        <f>F64+F121+F16</f>
        <v>2032.6</v>
      </c>
      <c r="G12" s="24">
        <f>G64+G121+G16</f>
        <v>52612.520000000004</v>
      </c>
    </row>
    <row r="13" spans="1:7" ht="29.25" customHeight="1" x14ac:dyDescent="0.25">
      <c r="A13" s="151"/>
      <c r="B13" s="130"/>
      <c r="C13" s="34" t="s">
        <v>26</v>
      </c>
      <c r="D13" s="6">
        <f t="shared" ref="D13" si="1">E13+F13+G13</f>
        <v>20972.9</v>
      </c>
      <c r="E13" s="24">
        <f t="shared" ref="E13:F13" si="2">E65</f>
        <v>0</v>
      </c>
      <c r="F13" s="14">
        <f t="shared" si="2"/>
        <v>0</v>
      </c>
      <c r="G13" s="14">
        <f>G65</f>
        <v>20972.9</v>
      </c>
    </row>
    <row r="14" spans="1:7" ht="17.25" customHeight="1" x14ac:dyDescent="0.25">
      <c r="A14" s="128" t="s">
        <v>7</v>
      </c>
      <c r="B14" s="138" t="s">
        <v>124</v>
      </c>
      <c r="C14" s="13" t="s">
        <v>6</v>
      </c>
      <c r="D14" s="12">
        <f>E14+F14+G14</f>
        <v>58057.75</v>
      </c>
      <c r="E14" s="16">
        <f>E15+E16</f>
        <v>7236.71</v>
      </c>
      <c r="F14" s="16">
        <f>F15+F16</f>
        <v>10198.369999999999</v>
      </c>
      <c r="G14" s="16">
        <f t="shared" ref="G14" si="3">G15+G16</f>
        <v>40622.67</v>
      </c>
    </row>
    <row r="15" spans="1:7" ht="60.75" customHeight="1" x14ac:dyDescent="0.25">
      <c r="A15" s="129"/>
      <c r="B15" s="138"/>
      <c r="C15" s="56" t="s">
        <v>53</v>
      </c>
      <c r="D15" s="12">
        <f t="shared" ref="D15:D16" si="4">E15+F15+G15</f>
        <v>25106.589999999997</v>
      </c>
      <c r="E15" s="16">
        <f>E18+E20</f>
        <v>7212.17</v>
      </c>
      <c r="F15" s="16">
        <f>F18+F20</f>
        <v>8165.7699999999995</v>
      </c>
      <c r="G15" s="16">
        <f>G18+G20</f>
        <v>9728.65</v>
      </c>
    </row>
    <row r="16" spans="1:7" ht="16.5" customHeight="1" x14ac:dyDescent="0.25">
      <c r="A16" s="130"/>
      <c r="B16" s="72"/>
      <c r="C16" s="73" t="s">
        <v>29</v>
      </c>
      <c r="D16" s="12">
        <f t="shared" si="4"/>
        <v>32951.160000000003</v>
      </c>
      <c r="E16" s="16">
        <f>E21+E28+E40</f>
        <v>24.54</v>
      </c>
      <c r="F16" s="16">
        <f>F21+F40</f>
        <v>2032.6</v>
      </c>
      <c r="G16" s="16">
        <f>G21+G40</f>
        <v>30894.02</v>
      </c>
    </row>
    <row r="17" spans="1:7" ht="22.5" customHeight="1" x14ac:dyDescent="0.25">
      <c r="A17" s="138" t="s">
        <v>46</v>
      </c>
      <c r="B17" s="162" t="s">
        <v>133</v>
      </c>
      <c r="C17" s="15" t="s">
        <v>6</v>
      </c>
      <c r="D17" s="14">
        <f t="shared" ref="D17:D43" si="5">E17+F17+G17</f>
        <v>21520.339999999997</v>
      </c>
      <c r="E17" s="24">
        <f>E18</f>
        <v>6309.79</v>
      </c>
      <c r="F17" s="24">
        <f t="shared" ref="F17:G17" si="6">F18</f>
        <v>7234.9</v>
      </c>
      <c r="G17" s="24">
        <f t="shared" si="6"/>
        <v>7975.65</v>
      </c>
    </row>
    <row r="18" spans="1:7" ht="69" customHeight="1" x14ac:dyDescent="0.25">
      <c r="A18" s="138"/>
      <c r="B18" s="162"/>
      <c r="C18" s="56" t="s">
        <v>53</v>
      </c>
      <c r="D18" s="14">
        <f t="shared" si="5"/>
        <v>21520.339999999997</v>
      </c>
      <c r="E18" s="24">
        <v>6309.79</v>
      </c>
      <c r="F18" s="42">
        <v>7234.9</v>
      </c>
      <c r="G18" s="24">
        <f>7952.15+23.5</f>
        <v>7975.65</v>
      </c>
    </row>
    <row r="19" spans="1:7" ht="19.5" customHeight="1" x14ac:dyDescent="0.25">
      <c r="A19" s="128" t="s">
        <v>80</v>
      </c>
      <c r="B19" s="128" t="s">
        <v>91</v>
      </c>
      <c r="C19" s="84" t="s">
        <v>6</v>
      </c>
      <c r="D19" s="14">
        <f t="shared" ref="D19:D28" si="7">E19+F19+G19</f>
        <v>36537.410000000003</v>
      </c>
      <c r="E19" s="24">
        <f>E20+E21</f>
        <v>926.91999999999985</v>
      </c>
      <c r="F19" s="24">
        <f>F20+F21</f>
        <v>2963.4700000000003</v>
      </c>
      <c r="G19" s="24">
        <f>G20+G21</f>
        <v>32647.02</v>
      </c>
    </row>
    <row r="20" spans="1:7" ht="29.25" customHeight="1" x14ac:dyDescent="0.25">
      <c r="A20" s="129"/>
      <c r="B20" s="129"/>
      <c r="C20" s="87" t="s">
        <v>53</v>
      </c>
      <c r="D20" s="6">
        <f t="shared" si="7"/>
        <v>3586.25</v>
      </c>
      <c r="E20" s="24">
        <f>E27+E39+E23+E24</f>
        <v>902.37999999999988</v>
      </c>
      <c r="F20" s="24">
        <f>F27+F39+F23+F24+F30+F33</f>
        <v>930.87000000000012</v>
      </c>
      <c r="G20" s="24">
        <f>G27+G39+G23+G24+G30+G33+G36</f>
        <v>1753</v>
      </c>
    </row>
    <row r="21" spans="1:7" ht="21.75" customHeight="1" x14ac:dyDescent="0.25">
      <c r="A21" s="130"/>
      <c r="B21" s="130"/>
      <c r="C21" s="87" t="s">
        <v>29</v>
      </c>
      <c r="D21" s="6">
        <f t="shared" si="7"/>
        <v>32951.160000000003</v>
      </c>
      <c r="E21" s="24">
        <f>E25</f>
        <v>24.54</v>
      </c>
      <c r="F21" s="24">
        <f>F25+F31</f>
        <v>2032.6</v>
      </c>
      <c r="G21" s="24">
        <f>G25+G31+G37</f>
        <v>30894.02</v>
      </c>
    </row>
    <row r="22" spans="1:7" ht="21.75" customHeight="1" x14ac:dyDescent="0.25">
      <c r="A22" s="128" t="s">
        <v>108</v>
      </c>
      <c r="B22" s="128" t="s">
        <v>83</v>
      </c>
      <c r="C22" s="84" t="s">
        <v>6</v>
      </c>
      <c r="D22" s="14">
        <f t="shared" ref="D22:D25" si="8">E22+F22+G22</f>
        <v>451</v>
      </c>
      <c r="E22" s="24">
        <f>E23+E25+E24</f>
        <v>172.82</v>
      </c>
      <c r="F22" s="24">
        <f t="shared" ref="F22:G22" si="9">F23</f>
        <v>128.18</v>
      </c>
      <c r="G22" s="24">
        <f t="shared" si="9"/>
        <v>150</v>
      </c>
    </row>
    <row r="23" spans="1:7" ht="29.25" customHeight="1" x14ac:dyDescent="0.25">
      <c r="A23" s="129"/>
      <c r="B23" s="129"/>
      <c r="C23" s="87" t="s">
        <v>53</v>
      </c>
      <c r="D23" s="6">
        <f t="shared" si="8"/>
        <v>425.70000000000005</v>
      </c>
      <c r="E23" s="24">
        <v>147.52000000000001</v>
      </c>
      <c r="F23" s="24">
        <v>128.18</v>
      </c>
      <c r="G23" s="24">
        <v>150</v>
      </c>
    </row>
    <row r="24" spans="1:7" ht="42.75" customHeight="1" x14ac:dyDescent="0.25">
      <c r="A24" s="129"/>
      <c r="B24" s="129"/>
      <c r="C24" s="87" t="s">
        <v>74</v>
      </c>
      <c r="D24" s="6">
        <f t="shared" si="8"/>
        <v>0.76</v>
      </c>
      <c r="E24" s="24">
        <v>0.76</v>
      </c>
      <c r="F24" s="24">
        <v>0</v>
      </c>
      <c r="G24" s="24">
        <v>0</v>
      </c>
    </row>
    <row r="25" spans="1:7" ht="21.75" customHeight="1" x14ac:dyDescent="0.25">
      <c r="A25" s="130"/>
      <c r="B25" s="130"/>
      <c r="C25" s="87" t="s">
        <v>29</v>
      </c>
      <c r="D25" s="6">
        <f t="shared" si="8"/>
        <v>24.54</v>
      </c>
      <c r="E25" s="24">
        <v>24.54</v>
      </c>
      <c r="F25" s="24">
        <v>0</v>
      </c>
      <c r="G25" s="24">
        <v>0</v>
      </c>
    </row>
    <row r="26" spans="1:7" ht="21.75" customHeight="1" x14ac:dyDescent="0.25">
      <c r="A26" s="128" t="s">
        <v>107</v>
      </c>
      <c r="B26" s="128" t="s">
        <v>103</v>
      </c>
      <c r="C26" s="84" t="s">
        <v>6</v>
      </c>
      <c r="D26" s="14">
        <f t="shared" si="7"/>
        <v>1400.31</v>
      </c>
      <c r="E26" s="24">
        <f>E27+E28</f>
        <v>460.7</v>
      </c>
      <c r="F26" s="24">
        <f>F27+F28</f>
        <v>469.61</v>
      </c>
      <c r="G26" s="24">
        <f t="shared" ref="G26" si="10">G27</f>
        <v>470</v>
      </c>
    </row>
    <row r="27" spans="1:7" ht="28.5" customHeight="1" x14ac:dyDescent="0.25">
      <c r="A27" s="129"/>
      <c r="B27" s="129"/>
      <c r="C27" s="87" t="s">
        <v>53</v>
      </c>
      <c r="D27" s="6">
        <f t="shared" si="7"/>
        <v>1400.31</v>
      </c>
      <c r="E27" s="24">
        <v>460.7</v>
      </c>
      <c r="F27" s="24">
        <v>469.61</v>
      </c>
      <c r="G27" s="24">
        <v>470</v>
      </c>
    </row>
    <row r="28" spans="1:7" ht="21.75" customHeight="1" x14ac:dyDescent="0.25">
      <c r="A28" s="130"/>
      <c r="B28" s="130"/>
      <c r="C28" s="87" t="s">
        <v>29</v>
      </c>
      <c r="D28" s="6">
        <f t="shared" si="7"/>
        <v>0</v>
      </c>
      <c r="E28" s="14">
        <f>E31+E34</f>
        <v>0</v>
      </c>
      <c r="F28" s="24">
        <v>0</v>
      </c>
      <c r="G28" s="24">
        <v>0</v>
      </c>
    </row>
    <row r="29" spans="1:7" ht="21.75" customHeight="1" x14ac:dyDescent="0.25">
      <c r="A29" s="131" t="s">
        <v>105</v>
      </c>
      <c r="B29" s="131" t="s">
        <v>96</v>
      </c>
      <c r="C29" s="23" t="s">
        <v>6</v>
      </c>
      <c r="D29" s="24">
        <f>E29+F29+G29</f>
        <v>2095.46</v>
      </c>
      <c r="E29" s="24">
        <f>E30+E31</f>
        <v>0</v>
      </c>
      <c r="F29" s="24">
        <f>F30+F31</f>
        <v>2095.46</v>
      </c>
      <c r="G29" s="24">
        <f t="shared" ref="G29" si="11">G30+G31</f>
        <v>0</v>
      </c>
    </row>
    <row r="30" spans="1:7" ht="27.75" customHeight="1" x14ac:dyDescent="0.25">
      <c r="A30" s="132"/>
      <c r="B30" s="132"/>
      <c r="C30" s="62" t="s">
        <v>74</v>
      </c>
      <c r="D30" s="24">
        <f t="shared" ref="D30:D31" si="12">E30+F30+G30</f>
        <v>62.86</v>
      </c>
      <c r="E30" s="24">
        <v>0</v>
      </c>
      <c r="F30" s="24">
        <v>62.86</v>
      </c>
      <c r="G30" s="24">
        <v>0</v>
      </c>
    </row>
    <row r="31" spans="1:7" ht="29.25" customHeight="1" x14ac:dyDescent="0.25">
      <c r="A31" s="133"/>
      <c r="B31" s="133"/>
      <c r="C31" s="62" t="s">
        <v>27</v>
      </c>
      <c r="D31" s="24">
        <f t="shared" si="12"/>
        <v>2032.6</v>
      </c>
      <c r="E31" s="24">
        <v>0</v>
      </c>
      <c r="F31" s="24">
        <v>2032.6</v>
      </c>
      <c r="G31" s="24">
        <v>0</v>
      </c>
    </row>
    <row r="32" spans="1:7" ht="29.25" customHeight="1" x14ac:dyDescent="0.25">
      <c r="A32" s="131" t="s">
        <v>106</v>
      </c>
      <c r="B32" s="131" t="s">
        <v>96</v>
      </c>
      <c r="C32" s="23" t="s">
        <v>6</v>
      </c>
      <c r="D32" s="24">
        <f>E32+F32+G32</f>
        <v>91.34</v>
      </c>
      <c r="E32" s="24">
        <f>E33+E34</f>
        <v>0</v>
      </c>
      <c r="F32" s="24">
        <f t="shared" ref="F32:G32" si="13">F33+F34</f>
        <v>91.34</v>
      </c>
      <c r="G32" s="24">
        <f t="shared" si="13"/>
        <v>0</v>
      </c>
    </row>
    <row r="33" spans="1:7" ht="29.25" customHeight="1" x14ac:dyDescent="0.25">
      <c r="A33" s="132"/>
      <c r="B33" s="132"/>
      <c r="C33" s="62" t="s">
        <v>53</v>
      </c>
      <c r="D33" s="24">
        <f t="shared" ref="D33:D34" si="14">E33+F33+G33</f>
        <v>91.34</v>
      </c>
      <c r="E33" s="24">
        <v>0</v>
      </c>
      <c r="F33" s="24">
        <v>91.34</v>
      </c>
      <c r="G33" s="24">
        <v>0</v>
      </c>
    </row>
    <row r="34" spans="1:7" ht="29.25" customHeight="1" x14ac:dyDescent="0.25">
      <c r="A34" s="133"/>
      <c r="B34" s="133"/>
      <c r="C34" s="62" t="s">
        <v>27</v>
      </c>
      <c r="D34" s="24">
        <f t="shared" si="14"/>
        <v>0</v>
      </c>
      <c r="E34" s="24">
        <v>0</v>
      </c>
      <c r="F34" s="24">
        <v>0</v>
      </c>
      <c r="G34" s="24">
        <v>0</v>
      </c>
    </row>
    <row r="35" spans="1:7" ht="29.25" customHeight="1" x14ac:dyDescent="0.25">
      <c r="A35" s="131" t="s">
        <v>115</v>
      </c>
      <c r="B35" s="131" t="s">
        <v>150</v>
      </c>
      <c r="C35" s="23" t="s">
        <v>6</v>
      </c>
      <c r="D35" s="24">
        <f>E35+F35+G35</f>
        <v>31507.02</v>
      </c>
      <c r="E35" s="24">
        <f>E36+E37</f>
        <v>0</v>
      </c>
      <c r="F35" s="24">
        <f t="shared" ref="F35:G35" si="15">F36+F37</f>
        <v>0</v>
      </c>
      <c r="G35" s="24">
        <f t="shared" si="15"/>
        <v>31507.02</v>
      </c>
    </row>
    <row r="36" spans="1:7" ht="41.25" customHeight="1" x14ac:dyDescent="0.25">
      <c r="A36" s="132"/>
      <c r="B36" s="132"/>
      <c r="C36" s="62" t="s">
        <v>74</v>
      </c>
      <c r="D36" s="24">
        <f t="shared" ref="D36:D37" si="16">E36+F36+G36</f>
        <v>613</v>
      </c>
      <c r="E36" s="24">
        <v>0</v>
      </c>
      <c r="F36" s="24">
        <v>0</v>
      </c>
      <c r="G36" s="24">
        <v>613</v>
      </c>
    </row>
    <row r="37" spans="1:7" ht="29.25" customHeight="1" x14ac:dyDescent="0.25">
      <c r="A37" s="133"/>
      <c r="B37" s="133"/>
      <c r="C37" s="62" t="s">
        <v>27</v>
      </c>
      <c r="D37" s="24">
        <f t="shared" si="16"/>
        <v>30894.02</v>
      </c>
      <c r="E37" s="24">
        <v>0</v>
      </c>
      <c r="F37" s="24">
        <v>0</v>
      </c>
      <c r="G37" s="24">
        <v>30894.02</v>
      </c>
    </row>
    <row r="38" spans="1:7" ht="26.25" customHeight="1" x14ac:dyDescent="0.25">
      <c r="A38" s="128" t="s">
        <v>114</v>
      </c>
      <c r="B38" s="128" t="s">
        <v>104</v>
      </c>
      <c r="C38" s="15" t="s">
        <v>6</v>
      </c>
      <c r="D38" s="14">
        <f t="shared" si="5"/>
        <v>992.28</v>
      </c>
      <c r="E38" s="24">
        <f>E39+E40</f>
        <v>293.39999999999998</v>
      </c>
      <c r="F38" s="24">
        <f t="shared" ref="F38" si="17">F39</f>
        <v>178.88</v>
      </c>
      <c r="G38" s="24">
        <f t="shared" ref="G38" si="18">G39</f>
        <v>520</v>
      </c>
    </row>
    <row r="39" spans="1:7" ht="30" customHeight="1" x14ac:dyDescent="0.25">
      <c r="A39" s="129"/>
      <c r="B39" s="129"/>
      <c r="C39" s="56" t="s">
        <v>53</v>
      </c>
      <c r="D39" s="6">
        <f t="shared" si="5"/>
        <v>992.28</v>
      </c>
      <c r="E39" s="24">
        <v>293.39999999999998</v>
      </c>
      <c r="F39" s="24">
        <v>178.88</v>
      </c>
      <c r="G39" s="24">
        <v>520</v>
      </c>
    </row>
    <row r="40" spans="1:7" ht="30" customHeight="1" x14ac:dyDescent="0.25">
      <c r="A40" s="130"/>
      <c r="B40" s="130"/>
      <c r="C40" s="73" t="s">
        <v>29</v>
      </c>
      <c r="D40" s="6">
        <f t="shared" si="5"/>
        <v>0</v>
      </c>
      <c r="E40" s="24"/>
      <c r="F40" s="24">
        <v>0</v>
      </c>
      <c r="G40" s="24">
        <v>0</v>
      </c>
    </row>
    <row r="41" spans="1:7" ht="16.5" customHeight="1" x14ac:dyDescent="0.25">
      <c r="A41" s="138" t="s">
        <v>92</v>
      </c>
      <c r="B41" s="138" t="s">
        <v>124</v>
      </c>
      <c r="C41" s="13" t="s">
        <v>6</v>
      </c>
      <c r="D41" s="12">
        <f t="shared" si="5"/>
        <v>8322.73</v>
      </c>
      <c r="E41" s="16">
        <f>E43+E42</f>
        <v>1740.31</v>
      </c>
      <c r="F41" s="16">
        <f>F43+F42</f>
        <v>3194.12</v>
      </c>
      <c r="G41" s="16">
        <f>G43+G42</f>
        <v>3388.3</v>
      </c>
    </row>
    <row r="42" spans="1:7" ht="33" customHeight="1" x14ac:dyDescent="0.25">
      <c r="A42" s="138"/>
      <c r="B42" s="138"/>
      <c r="C42" s="87" t="s">
        <v>53</v>
      </c>
      <c r="D42" s="11">
        <f t="shared" ref="D42" si="19">E42+F42+G42</f>
        <v>8322.73</v>
      </c>
      <c r="E42" s="16">
        <f>E45+E48+E51+E54+E46</f>
        <v>1740.31</v>
      </c>
      <c r="F42" s="16">
        <f>F44+F47+F50+F53+F57+F60</f>
        <v>3194.12</v>
      </c>
      <c r="G42" s="16">
        <f>G46+G48+G51+G54+G57</f>
        <v>3388.3</v>
      </c>
    </row>
    <row r="43" spans="1:7" ht="21.75" customHeight="1" x14ac:dyDescent="0.25">
      <c r="A43" s="138"/>
      <c r="B43" s="138"/>
      <c r="C43" s="62" t="s">
        <v>29</v>
      </c>
      <c r="D43" s="11">
        <f t="shared" si="5"/>
        <v>0</v>
      </c>
      <c r="E43" s="16">
        <f>E49+E52+E55</f>
        <v>0</v>
      </c>
      <c r="F43" s="16">
        <v>0</v>
      </c>
      <c r="G43" s="16">
        <v>0</v>
      </c>
    </row>
    <row r="44" spans="1:7" ht="16.5" customHeight="1" x14ac:dyDescent="0.25">
      <c r="A44" s="128" t="s">
        <v>34</v>
      </c>
      <c r="B44" s="128" t="s">
        <v>124</v>
      </c>
      <c r="C44" s="15" t="s">
        <v>6</v>
      </c>
      <c r="D44" s="14">
        <f>D45+D46</f>
        <v>6605.68</v>
      </c>
      <c r="E44" s="24">
        <f>E45+E46</f>
        <v>1262.05</v>
      </c>
      <c r="F44" s="24">
        <f>F45+F46</f>
        <v>2363.33</v>
      </c>
      <c r="G44" s="24">
        <f>G45+G46</f>
        <v>2980.3</v>
      </c>
    </row>
    <row r="45" spans="1:7" ht="42.75" customHeight="1" x14ac:dyDescent="0.25">
      <c r="A45" s="129"/>
      <c r="B45" s="129"/>
      <c r="C45" s="56" t="s">
        <v>74</v>
      </c>
      <c r="D45" s="14">
        <f>E45+F45+G45</f>
        <v>60.83</v>
      </c>
      <c r="E45" s="24">
        <v>60.83</v>
      </c>
      <c r="F45" s="24">
        <v>0</v>
      </c>
      <c r="G45" s="24">
        <v>0</v>
      </c>
    </row>
    <row r="46" spans="1:7" ht="32.25" customHeight="1" x14ac:dyDescent="0.25">
      <c r="A46" s="130"/>
      <c r="B46" s="130"/>
      <c r="C46" s="88" t="s">
        <v>81</v>
      </c>
      <c r="D46" s="14">
        <f>E46+F46+G46</f>
        <v>6544.85</v>
      </c>
      <c r="E46" s="24">
        <v>1201.22</v>
      </c>
      <c r="F46" s="24">
        <v>2363.33</v>
      </c>
      <c r="G46" s="24">
        <f>1228-100+1852.3</f>
        <v>2980.3</v>
      </c>
    </row>
    <row r="47" spans="1:7" ht="18.75" customHeight="1" x14ac:dyDescent="0.25">
      <c r="A47" s="128" t="s">
        <v>47</v>
      </c>
      <c r="B47" s="128" t="s">
        <v>96</v>
      </c>
      <c r="C47" s="33" t="s">
        <v>6</v>
      </c>
      <c r="D47" s="14">
        <f>E47+F47+G47</f>
        <v>777.59</v>
      </c>
      <c r="E47" s="24">
        <f>E48+E49</f>
        <v>216.9</v>
      </c>
      <c r="F47" s="24">
        <f t="shared" ref="F47:G47" si="20">F48+F49</f>
        <v>315.69</v>
      </c>
      <c r="G47" s="24">
        <f t="shared" si="20"/>
        <v>245</v>
      </c>
    </row>
    <row r="48" spans="1:7" ht="30.75" customHeight="1" x14ac:dyDescent="0.25">
      <c r="A48" s="129"/>
      <c r="B48" s="129"/>
      <c r="C48" s="56" t="s">
        <v>53</v>
      </c>
      <c r="D48" s="14">
        <f t="shared" ref="D48:D49" si="21">E48+F48+G48</f>
        <v>777.59</v>
      </c>
      <c r="E48" s="24">
        <v>216.9</v>
      </c>
      <c r="F48" s="24">
        <v>315.69</v>
      </c>
      <c r="G48" s="24">
        <v>245</v>
      </c>
    </row>
    <row r="49" spans="1:7" ht="26.4" x14ac:dyDescent="0.25">
      <c r="A49" s="130"/>
      <c r="B49" s="130"/>
      <c r="C49" s="55" t="s">
        <v>27</v>
      </c>
      <c r="D49" s="14">
        <f t="shared" si="21"/>
        <v>0</v>
      </c>
      <c r="E49" s="24">
        <v>0</v>
      </c>
      <c r="F49" s="24">
        <v>0</v>
      </c>
      <c r="G49" s="24">
        <v>0</v>
      </c>
    </row>
    <row r="50" spans="1:7" ht="20.25" customHeight="1" x14ac:dyDescent="0.25">
      <c r="A50" s="128" t="s">
        <v>48</v>
      </c>
      <c r="B50" s="128" t="s">
        <v>104</v>
      </c>
      <c r="C50" s="33" t="s">
        <v>6</v>
      </c>
      <c r="D50" s="14">
        <f>E50+F50+G50</f>
        <v>606.76</v>
      </c>
      <c r="E50" s="24">
        <f>E51+E52</f>
        <v>193.76</v>
      </c>
      <c r="F50" s="24">
        <f t="shared" ref="F50:G50" si="22">F51+F52</f>
        <v>250</v>
      </c>
      <c r="G50" s="24">
        <f t="shared" si="22"/>
        <v>163</v>
      </c>
    </row>
    <row r="51" spans="1:7" ht="27.75" customHeight="1" x14ac:dyDescent="0.25">
      <c r="A51" s="129"/>
      <c r="B51" s="129"/>
      <c r="C51" s="56" t="s">
        <v>53</v>
      </c>
      <c r="D51" s="14">
        <f t="shared" ref="D51:D52" si="23">E51+F51+G51</f>
        <v>606.76</v>
      </c>
      <c r="E51" s="24">
        <v>193.76</v>
      </c>
      <c r="F51" s="24">
        <v>250</v>
      </c>
      <c r="G51" s="24">
        <v>163</v>
      </c>
    </row>
    <row r="52" spans="1:7" ht="29.25" customHeight="1" x14ac:dyDescent="0.25">
      <c r="A52" s="130"/>
      <c r="B52" s="130"/>
      <c r="C52" s="55" t="s">
        <v>27</v>
      </c>
      <c r="D52" s="14">
        <f t="shared" si="23"/>
        <v>0</v>
      </c>
      <c r="E52" s="24"/>
      <c r="F52" s="24">
        <v>0</v>
      </c>
      <c r="G52" s="24">
        <v>0</v>
      </c>
    </row>
    <row r="53" spans="1:7" ht="20.25" customHeight="1" x14ac:dyDescent="0.25">
      <c r="A53" s="128" t="s">
        <v>49</v>
      </c>
      <c r="B53" s="128" t="s">
        <v>134</v>
      </c>
      <c r="C53" s="33" t="s">
        <v>6</v>
      </c>
      <c r="D53" s="14">
        <f>E53+F53+G53</f>
        <v>67.599999999999994</v>
      </c>
      <c r="E53" s="24">
        <f>E54+E55</f>
        <v>67.599999999999994</v>
      </c>
      <c r="F53" s="24">
        <f t="shared" ref="F53:G53" si="24">F54+F55</f>
        <v>0</v>
      </c>
      <c r="G53" s="24">
        <f t="shared" si="24"/>
        <v>0</v>
      </c>
    </row>
    <row r="54" spans="1:7" ht="34.5" customHeight="1" x14ac:dyDescent="0.25">
      <c r="A54" s="129"/>
      <c r="B54" s="129"/>
      <c r="C54" s="87" t="s">
        <v>53</v>
      </c>
      <c r="D54" s="14">
        <f t="shared" ref="D54:D55" si="25">E54+F54+G54</f>
        <v>67.599999999999994</v>
      </c>
      <c r="E54" s="24">
        <v>67.599999999999994</v>
      </c>
      <c r="F54" s="24">
        <v>0</v>
      </c>
      <c r="G54" s="24">
        <v>0</v>
      </c>
    </row>
    <row r="55" spans="1:7" ht="29.25" customHeight="1" x14ac:dyDescent="0.25">
      <c r="A55" s="130"/>
      <c r="B55" s="130"/>
      <c r="C55" s="55" t="s">
        <v>27</v>
      </c>
      <c r="D55" s="14">
        <f t="shared" si="25"/>
        <v>0</v>
      </c>
      <c r="E55" s="24">
        <v>0</v>
      </c>
      <c r="F55" s="24">
        <v>0</v>
      </c>
      <c r="G55" s="24">
        <v>0</v>
      </c>
    </row>
    <row r="56" spans="1:7" ht="29.25" customHeight="1" x14ac:dyDescent="0.25">
      <c r="A56" s="128" t="s">
        <v>110</v>
      </c>
      <c r="B56" s="128" t="s">
        <v>133</v>
      </c>
      <c r="C56" s="33" t="s">
        <v>6</v>
      </c>
      <c r="D56" s="14">
        <f>D57+D58</f>
        <v>108.1</v>
      </c>
      <c r="E56" s="24">
        <v>0</v>
      </c>
      <c r="F56" s="24">
        <f>F57+F58</f>
        <v>108.1</v>
      </c>
      <c r="G56" s="24">
        <v>0</v>
      </c>
    </row>
    <row r="57" spans="1:7" ht="29.25" customHeight="1" x14ac:dyDescent="0.25">
      <c r="A57" s="129"/>
      <c r="B57" s="129"/>
      <c r="C57" s="102" t="s">
        <v>53</v>
      </c>
      <c r="D57" s="14">
        <f t="shared" ref="D57:D65" si="26">E57+F57+G57</f>
        <v>108.1</v>
      </c>
      <c r="E57" s="24">
        <v>0</v>
      </c>
      <c r="F57" s="24">
        <v>108.1</v>
      </c>
      <c r="G57" s="24">
        <v>0</v>
      </c>
    </row>
    <row r="58" spans="1:7" ht="29.25" customHeight="1" x14ac:dyDescent="0.25">
      <c r="A58" s="130"/>
      <c r="B58" s="130"/>
      <c r="C58" s="101" t="s">
        <v>27</v>
      </c>
      <c r="D58" s="14">
        <f t="shared" si="26"/>
        <v>0</v>
      </c>
      <c r="E58" s="24">
        <v>0</v>
      </c>
      <c r="F58" s="24">
        <v>0</v>
      </c>
      <c r="G58" s="24">
        <v>0</v>
      </c>
    </row>
    <row r="59" spans="1:7" ht="29.25" customHeight="1" x14ac:dyDescent="0.25">
      <c r="A59" s="128" t="s">
        <v>131</v>
      </c>
      <c r="B59" s="128" t="s">
        <v>113</v>
      </c>
      <c r="C59" s="33" t="s">
        <v>6</v>
      </c>
      <c r="D59" s="14">
        <f>D60+D61</f>
        <v>157</v>
      </c>
      <c r="E59" s="24">
        <v>0</v>
      </c>
      <c r="F59" s="24">
        <f>F60+F61</f>
        <v>157</v>
      </c>
      <c r="G59" s="24">
        <v>0</v>
      </c>
    </row>
    <row r="60" spans="1:7" ht="29.25" customHeight="1" x14ac:dyDescent="0.25">
      <c r="A60" s="129"/>
      <c r="B60" s="129"/>
      <c r="C60" s="121" t="s">
        <v>53</v>
      </c>
      <c r="D60" s="14">
        <f t="shared" ref="D60:D61" si="27">E60+F60+G60</f>
        <v>157</v>
      </c>
      <c r="E60" s="24">
        <v>0</v>
      </c>
      <c r="F60" s="24">
        <v>157</v>
      </c>
      <c r="G60" s="24">
        <v>0</v>
      </c>
    </row>
    <row r="61" spans="1:7" ht="29.25" customHeight="1" x14ac:dyDescent="0.25">
      <c r="A61" s="130"/>
      <c r="B61" s="130"/>
      <c r="C61" s="120" t="s">
        <v>27</v>
      </c>
      <c r="D61" s="14">
        <f t="shared" si="27"/>
        <v>0</v>
      </c>
      <c r="E61" s="24">
        <v>0</v>
      </c>
      <c r="F61" s="24">
        <v>0</v>
      </c>
      <c r="G61" s="24">
        <v>0</v>
      </c>
    </row>
    <row r="62" spans="1:7" ht="17.25" customHeight="1" x14ac:dyDescent="0.25">
      <c r="A62" s="134" t="s">
        <v>35</v>
      </c>
      <c r="B62" s="134" t="s">
        <v>135</v>
      </c>
      <c r="C62" s="33" t="s">
        <v>6</v>
      </c>
      <c r="D62" s="12">
        <f t="shared" ref="D62:F62" si="28">D63+D64</f>
        <v>33678.400000000001</v>
      </c>
      <c r="E62" s="12">
        <f t="shared" si="28"/>
        <v>5549.24</v>
      </c>
      <c r="F62" s="16">
        <f t="shared" si="28"/>
        <v>3974.47</v>
      </c>
      <c r="G62" s="16">
        <f>G63+G64+G65</f>
        <v>45127.59</v>
      </c>
    </row>
    <row r="63" spans="1:7" ht="26.25" customHeight="1" x14ac:dyDescent="0.25">
      <c r="A63" s="135"/>
      <c r="B63" s="135"/>
      <c r="C63" s="56" t="s">
        <v>53</v>
      </c>
      <c r="D63" s="16">
        <f t="shared" ref="D63:E63" si="29">D67+D71+D80+D92+D89+D83+D74+D77+D99+D95+D105+D111+D117+D108+D68+D102+D86+D114</f>
        <v>9992.91</v>
      </c>
      <c r="E63" s="16">
        <f t="shared" si="29"/>
        <v>3582.2499999999995</v>
      </c>
      <c r="F63" s="16">
        <f>F67+F71+F80+F92+F89+F83+F74+F77+F99+F95+F105+F111+F117+F108+F68+F102+F86+F114</f>
        <v>3974.47</v>
      </c>
      <c r="G63" s="16">
        <f>G67+G71+G80+G92+G89+G83+G74+G77+G99+G95+G105+G111+G117+G86+G102+G108+G114</f>
        <v>2436.19</v>
      </c>
    </row>
    <row r="64" spans="1:7" ht="27" customHeight="1" x14ac:dyDescent="0.25">
      <c r="A64" s="135"/>
      <c r="B64" s="135"/>
      <c r="C64" s="35" t="s">
        <v>27</v>
      </c>
      <c r="D64" s="12">
        <f t="shared" si="26"/>
        <v>23685.49</v>
      </c>
      <c r="E64" s="16">
        <f>E69+E72+E81+E84+E90+E93+E75+E78</f>
        <v>1966.99</v>
      </c>
      <c r="F64" s="16">
        <f>F69+F72+F81+F84+F90+F93+F75+F78</f>
        <v>0</v>
      </c>
      <c r="G64" s="16">
        <f>G69+G72+G75+G78+G81+G84+G87+G90+G100+G103+G106+G109+G112+G115+G118+G93+G96</f>
        <v>21718.5</v>
      </c>
    </row>
    <row r="65" spans="1:7" ht="32.25" customHeight="1" x14ac:dyDescent="0.25">
      <c r="A65" s="136"/>
      <c r="B65" s="136"/>
      <c r="C65" s="35" t="s">
        <v>28</v>
      </c>
      <c r="D65" s="12">
        <f t="shared" si="26"/>
        <v>20972.9</v>
      </c>
      <c r="E65" s="16">
        <v>0</v>
      </c>
      <c r="F65" s="16">
        <v>0</v>
      </c>
      <c r="G65" s="16">
        <f>G97+G68</f>
        <v>20972.9</v>
      </c>
    </row>
    <row r="66" spans="1:7" ht="12.75" customHeight="1" x14ac:dyDescent="0.25">
      <c r="A66" s="134" t="s">
        <v>144</v>
      </c>
      <c r="B66" s="128" t="s">
        <v>124</v>
      </c>
      <c r="C66" s="15" t="s">
        <v>6</v>
      </c>
      <c r="D66" s="14">
        <f t="shared" ref="D66:D68" si="30">E66+F66+G66</f>
        <v>8601.84</v>
      </c>
      <c r="E66" s="24">
        <f>E67+E69</f>
        <v>469.4</v>
      </c>
      <c r="F66" s="24">
        <f t="shared" ref="F66" si="31">F67</f>
        <v>138.24</v>
      </c>
      <c r="G66" s="24">
        <f>G67+G68+G69</f>
        <v>7994.2000000000007</v>
      </c>
    </row>
    <row r="67" spans="1:7" ht="41.25" customHeight="1" x14ac:dyDescent="0.25">
      <c r="A67" s="135"/>
      <c r="B67" s="129"/>
      <c r="C67" s="118" t="s">
        <v>74</v>
      </c>
      <c r="D67" s="14">
        <f t="shared" si="30"/>
        <v>798.23</v>
      </c>
      <c r="E67" s="24">
        <v>469.4</v>
      </c>
      <c r="F67" s="24">
        <v>138.24</v>
      </c>
      <c r="G67" s="24">
        <f>180.92+9.67</f>
        <v>190.58999999999997</v>
      </c>
    </row>
    <row r="68" spans="1:7" ht="27.75" customHeight="1" x14ac:dyDescent="0.25">
      <c r="A68" s="135"/>
      <c r="B68" s="129"/>
      <c r="C68" s="119" t="s">
        <v>28</v>
      </c>
      <c r="D68" s="14">
        <f t="shared" si="30"/>
        <v>0</v>
      </c>
      <c r="E68" s="24">
        <v>0</v>
      </c>
      <c r="F68" s="24">
        <v>0</v>
      </c>
      <c r="G68" s="24"/>
    </row>
    <row r="69" spans="1:7" ht="27" customHeight="1" x14ac:dyDescent="0.25">
      <c r="A69" s="136"/>
      <c r="B69" s="130"/>
      <c r="C69" s="45" t="s">
        <v>27</v>
      </c>
      <c r="D69" s="14">
        <f>E69+F69+G69</f>
        <v>7803.6100000000006</v>
      </c>
      <c r="E69" s="24">
        <v>0</v>
      </c>
      <c r="F69" s="24">
        <v>0</v>
      </c>
      <c r="G69" s="24">
        <f>5849.68+1953.93</f>
        <v>7803.6100000000006</v>
      </c>
    </row>
    <row r="70" spans="1:7" ht="15.75" customHeight="1" x14ac:dyDescent="0.25">
      <c r="A70" s="134" t="s">
        <v>137</v>
      </c>
      <c r="B70" s="131" t="s">
        <v>136</v>
      </c>
      <c r="C70" s="53" t="s">
        <v>6</v>
      </c>
      <c r="D70" s="14">
        <f>E70+F70+G70</f>
        <v>430.11</v>
      </c>
      <c r="E70" s="24">
        <f>E71+E72</f>
        <v>113.11</v>
      </c>
      <c r="F70" s="24">
        <f>F71+F72</f>
        <v>157</v>
      </c>
      <c r="G70" s="24">
        <f>G71+G72</f>
        <v>160</v>
      </c>
    </row>
    <row r="71" spans="1:7" ht="27" customHeight="1" x14ac:dyDescent="0.25">
      <c r="A71" s="135"/>
      <c r="B71" s="132"/>
      <c r="C71" s="56" t="s">
        <v>53</v>
      </c>
      <c r="D71" s="14">
        <f t="shared" ref="D71:D72" si="32">E71+F71+G71</f>
        <v>430.11</v>
      </c>
      <c r="E71" s="24">
        <v>113.11</v>
      </c>
      <c r="F71" s="24">
        <v>157</v>
      </c>
      <c r="G71" s="24">
        <f>110+50</f>
        <v>160</v>
      </c>
    </row>
    <row r="72" spans="1:7" ht="41.25" customHeight="1" x14ac:dyDescent="0.25">
      <c r="A72" s="136"/>
      <c r="B72" s="133"/>
      <c r="C72" s="55" t="s">
        <v>27</v>
      </c>
      <c r="D72" s="14">
        <f t="shared" si="32"/>
        <v>0</v>
      </c>
      <c r="E72" s="24">
        <v>0</v>
      </c>
      <c r="F72" s="24">
        <v>0</v>
      </c>
      <c r="G72" s="24">
        <v>0</v>
      </c>
    </row>
    <row r="73" spans="1:7" ht="17.25" customHeight="1" x14ac:dyDescent="0.25">
      <c r="A73" s="144" t="s">
        <v>97</v>
      </c>
      <c r="B73" s="128" t="s">
        <v>124</v>
      </c>
      <c r="C73" s="84" t="s">
        <v>6</v>
      </c>
      <c r="D73" s="14">
        <f t="shared" ref="D73:D81" si="33">E73+F73+G73</f>
        <v>2345.46</v>
      </c>
      <c r="E73" s="24">
        <f>E74+E75</f>
        <v>2345.46</v>
      </c>
      <c r="F73" s="24">
        <v>0</v>
      </c>
      <c r="G73" s="24">
        <v>0</v>
      </c>
    </row>
    <row r="74" spans="1:7" ht="27" customHeight="1" x14ac:dyDescent="0.25">
      <c r="A74" s="144"/>
      <c r="B74" s="129"/>
      <c r="C74" s="87" t="s">
        <v>53</v>
      </c>
      <c r="D74" s="14">
        <f t="shared" si="33"/>
        <v>378.47</v>
      </c>
      <c r="E74" s="24">
        <f>232.47+146</f>
        <v>378.47</v>
      </c>
      <c r="F74" s="24">
        <v>0</v>
      </c>
      <c r="G74" s="24">
        <v>0</v>
      </c>
    </row>
    <row r="75" spans="1:7" ht="27" customHeight="1" x14ac:dyDescent="0.25">
      <c r="A75" s="144"/>
      <c r="B75" s="130"/>
      <c r="C75" s="85" t="s">
        <v>27</v>
      </c>
      <c r="D75" s="14">
        <f t="shared" si="33"/>
        <v>1966.99</v>
      </c>
      <c r="E75" s="24">
        <v>1966.99</v>
      </c>
      <c r="F75" s="24">
        <v>0</v>
      </c>
      <c r="G75" s="24">
        <v>0</v>
      </c>
    </row>
    <row r="76" spans="1:7" ht="13.5" customHeight="1" x14ac:dyDescent="0.25">
      <c r="A76" s="134" t="s">
        <v>98</v>
      </c>
      <c r="B76" s="128" t="s">
        <v>113</v>
      </c>
      <c r="C76" s="84" t="s">
        <v>6</v>
      </c>
      <c r="D76" s="14">
        <f t="shared" si="33"/>
        <v>335.43</v>
      </c>
      <c r="E76" s="24">
        <f>E77+E78</f>
        <v>335.43</v>
      </c>
      <c r="F76" s="24">
        <v>0</v>
      </c>
      <c r="G76" s="24">
        <v>0</v>
      </c>
    </row>
    <row r="77" spans="1:7" ht="27" customHeight="1" x14ac:dyDescent="0.25">
      <c r="A77" s="135"/>
      <c r="B77" s="129"/>
      <c r="C77" s="87" t="s">
        <v>53</v>
      </c>
      <c r="D77" s="14">
        <f t="shared" si="33"/>
        <v>335.43</v>
      </c>
      <c r="E77" s="24">
        <v>335.43</v>
      </c>
      <c r="F77" s="24">
        <v>0</v>
      </c>
      <c r="G77" s="24">
        <v>0</v>
      </c>
    </row>
    <row r="78" spans="1:7" ht="27" customHeight="1" x14ac:dyDescent="0.25">
      <c r="A78" s="136"/>
      <c r="B78" s="130"/>
      <c r="C78" s="85" t="s">
        <v>27</v>
      </c>
      <c r="D78" s="14">
        <f t="shared" si="33"/>
        <v>0</v>
      </c>
      <c r="E78" s="24">
        <v>0</v>
      </c>
      <c r="F78" s="24">
        <v>0</v>
      </c>
      <c r="G78" s="24">
        <v>0</v>
      </c>
    </row>
    <row r="79" spans="1:7" ht="17.25" customHeight="1" x14ac:dyDescent="0.25">
      <c r="A79" s="134" t="s">
        <v>99</v>
      </c>
      <c r="B79" s="128" t="s">
        <v>113</v>
      </c>
      <c r="C79" s="74" t="s">
        <v>6</v>
      </c>
      <c r="D79" s="14">
        <f t="shared" si="33"/>
        <v>65</v>
      </c>
      <c r="E79" s="24">
        <f>E80+E81</f>
        <v>65</v>
      </c>
      <c r="F79" s="24">
        <v>0</v>
      </c>
      <c r="G79" s="24">
        <v>0</v>
      </c>
    </row>
    <row r="80" spans="1:7" ht="27" customHeight="1" x14ac:dyDescent="0.25">
      <c r="A80" s="135"/>
      <c r="B80" s="129"/>
      <c r="C80" s="73" t="s">
        <v>53</v>
      </c>
      <c r="D80" s="14">
        <f t="shared" si="33"/>
        <v>65</v>
      </c>
      <c r="E80" s="24">
        <v>65</v>
      </c>
      <c r="F80" s="24">
        <v>0</v>
      </c>
      <c r="G80" s="24">
        <v>0</v>
      </c>
    </row>
    <row r="81" spans="1:7" ht="27" customHeight="1" x14ac:dyDescent="0.25">
      <c r="A81" s="136"/>
      <c r="B81" s="130"/>
      <c r="C81" s="75" t="s">
        <v>27</v>
      </c>
      <c r="D81" s="14">
        <f t="shared" si="33"/>
        <v>0</v>
      </c>
      <c r="E81" s="24">
        <v>0</v>
      </c>
      <c r="F81" s="24">
        <v>0</v>
      </c>
      <c r="G81" s="24">
        <v>0</v>
      </c>
    </row>
    <row r="82" spans="1:7" ht="14.25" customHeight="1" x14ac:dyDescent="0.25">
      <c r="A82" s="134" t="s">
        <v>159</v>
      </c>
      <c r="B82" s="128" t="s">
        <v>96</v>
      </c>
      <c r="C82" s="84" t="s">
        <v>6</v>
      </c>
      <c r="D82" s="14">
        <f t="shared" ref="D82:D83" si="34">E82+F82+G82</f>
        <v>479.67</v>
      </c>
      <c r="E82" s="24">
        <f>E83+E84</f>
        <v>11.67</v>
      </c>
      <c r="F82" s="24">
        <f t="shared" ref="F82" si="35">F83</f>
        <v>0</v>
      </c>
      <c r="G82" s="24">
        <f>G83</f>
        <v>468</v>
      </c>
    </row>
    <row r="83" spans="1:7" ht="27" customHeight="1" x14ac:dyDescent="0.25">
      <c r="A83" s="135"/>
      <c r="B83" s="129"/>
      <c r="C83" s="87" t="s">
        <v>53</v>
      </c>
      <c r="D83" s="14">
        <f t="shared" si="34"/>
        <v>479.67</v>
      </c>
      <c r="E83" s="24">
        <v>11.67</v>
      </c>
      <c r="F83" s="24">
        <v>0</v>
      </c>
      <c r="G83" s="24">
        <f>612-144</f>
        <v>468</v>
      </c>
    </row>
    <row r="84" spans="1:7" ht="27" customHeight="1" x14ac:dyDescent="0.25">
      <c r="A84" s="136"/>
      <c r="B84" s="130"/>
      <c r="C84" s="85" t="s">
        <v>27</v>
      </c>
      <c r="D84" s="14">
        <f>E84+F84+G84</f>
        <v>0</v>
      </c>
      <c r="E84" s="24">
        <v>0</v>
      </c>
      <c r="F84" s="24">
        <v>0</v>
      </c>
      <c r="G84" s="24">
        <v>0</v>
      </c>
    </row>
    <row r="85" spans="1:7" ht="27" customHeight="1" x14ac:dyDescent="0.25">
      <c r="A85" s="134" t="s">
        <v>158</v>
      </c>
      <c r="B85" s="128" t="s">
        <v>113</v>
      </c>
      <c r="C85" s="115" t="s">
        <v>6</v>
      </c>
      <c r="D85" s="14">
        <f t="shared" ref="D85:D86" si="36">E85+F85+G85</f>
        <v>469.76</v>
      </c>
      <c r="E85" s="24">
        <f>E86+E87</f>
        <v>0</v>
      </c>
      <c r="F85" s="24">
        <f t="shared" ref="F85" si="37">F86</f>
        <v>0</v>
      </c>
      <c r="G85" s="24">
        <f>G86</f>
        <v>469.76</v>
      </c>
    </row>
    <row r="86" spans="1:7" ht="27" customHeight="1" x14ac:dyDescent="0.25">
      <c r="A86" s="135"/>
      <c r="B86" s="129"/>
      <c r="C86" s="114" t="s">
        <v>53</v>
      </c>
      <c r="D86" s="14">
        <f t="shared" si="36"/>
        <v>469.76</v>
      </c>
      <c r="E86" s="24">
        <v>0</v>
      </c>
      <c r="F86" s="24">
        <v>0</v>
      </c>
      <c r="G86" s="24">
        <v>469.76</v>
      </c>
    </row>
    <row r="87" spans="1:7" ht="27" customHeight="1" x14ac:dyDescent="0.25">
      <c r="A87" s="136"/>
      <c r="B87" s="130"/>
      <c r="C87" s="116" t="s">
        <v>27</v>
      </c>
      <c r="D87" s="14">
        <f>E87+F87+G87</f>
        <v>0</v>
      </c>
      <c r="E87" s="24">
        <v>0</v>
      </c>
      <c r="F87" s="24">
        <v>0</v>
      </c>
      <c r="G87" s="24">
        <v>0</v>
      </c>
    </row>
    <row r="88" spans="1:7" ht="24.75" customHeight="1" x14ac:dyDescent="0.25">
      <c r="A88" s="134" t="s">
        <v>157</v>
      </c>
      <c r="B88" s="128" t="s">
        <v>82</v>
      </c>
      <c r="C88" s="79" t="s">
        <v>6</v>
      </c>
      <c r="D88" s="14">
        <f t="shared" ref="D88:D89" si="38">E88+F88+G88</f>
        <v>159.97999999999999</v>
      </c>
      <c r="E88" s="24">
        <f>E89+E90</f>
        <v>6.98</v>
      </c>
      <c r="F88" s="24">
        <f t="shared" ref="F88" si="39">F89</f>
        <v>9</v>
      </c>
      <c r="G88" s="24">
        <f>G89</f>
        <v>144</v>
      </c>
    </row>
    <row r="89" spans="1:7" ht="35.25" customHeight="1" x14ac:dyDescent="0.25">
      <c r="A89" s="135"/>
      <c r="B89" s="129"/>
      <c r="C89" s="81" t="s">
        <v>53</v>
      </c>
      <c r="D89" s="14">
        <f t="shared" si="38"/>
        <v>159.97999999999999</v>
      </c>
      <c r="E89" s="24">
        <v>6.98</v>
      </c>
      <c r="F89" s="24">
        <v>9</v>
      </c>
      <c r="G89" s="24">
        <f>167.5-23.5</f>
        <v>144</v>
      </c>
    </row>
    <row r="90" spans="1:7" ht="42.75" customHeight="1" x14ac:dyDescent="0.25">
      <c r="A90" s="136"/>
      <c r="B90" s="130"/>
      <c r="C90" s="80" t="s">
        <v>27</v>
      </c>
      <c r="D90" s="14">
        <f>E90+F90+G90</f>
        <v>0</v>
      </c>
      <c r="E90" s="24">
        <v>0</v>
      </c>
      <c r="F90" s="24">
        <v>0</v>
      </c>
      <c r="G90" s="24">
        <v>0</v>
      </c>
    </row>
    <row r="91" spans="1:7" ht="15" customHeight="1" x14ac:dyDescent="0.25">
      <c r="A91" s="134" t="s">
        <v>145</v>
      </c>
      <c r="B91" s="128" t="s">
        <v>90</v>
      </c>
      <c r="C91" s="74" t="s">
        <v>6</v>
      </c>
      <c r="D91" s="14">
        <f>E91+F91+G91</f>
        <v>4657.4400000000005</v>
      </c>
      <c r="E91" s="24">
        <f>E92</f>
        <v>2202.19</v>
      </c>
      <c r="F91" s="24">
        <f t="shared" ref="F91:G91" si="40">F92</f>
        <v>2455.25</v>
      </c>
      <c r="G91" s="24">
        <f t="shared" si="40"/>
        <v>0</v>
      </c>
    </row>
    <row r="92" spans="1:7" ht="27" customHeight="1" x14ac:dyDescent="0.25">
      <c r="A92" s="135"/>
      <c r="B92" s="129"/>
      <c r="C92" s="73" t="s">
        <v>53</v>
      </c>
      <c r="D92" s="14">
        <f t="shared" ref="D92:D102" si="41">E92+F92+G92</f>
        <v>4657.4400000000005</v>
      </c>
      <c r="E92" s="24">
        <v>2202.19</v>
      </c>
      <c r="F92" s="24">
        <v>2455.25</v>
      </c>
      <c r="G92" s="24">
        <v>0</v>
      </c>
    </row>
    <row r="93" spans="1:7" ht="27" customHeight="1" x14ac:dyDescent="0.25">
      <c r="A93" s="136"/>
      <c r="B93" s="130"/>
      <c r="C93" s="75" t="s">
        <v>27</v>
      </c>
      <c r="D93" s="14">
        <f t="shared" si="41"/>
        <v>0</v>
      </c>
      <c r="E93" s="24">
        <v>0</v>
      </c>
      <c r="F93" s="24">
        <v>0</v>
      </c>
      <c r="G93" s="24">
        <v>0</v>
      </c>
    </row>
    <row r="94" spans="1:7" ht="27" customHeight="1" x14ac:dyDescent="0.25">
      <c r="A94" s="134" t="s">
        <v>116</v>
      </c>
      <c r="B94" s="128" t="s">
        <v>90</v>
      </c>
      <c r="C94" s="104" t="s">
        <v>6</v>
      </c>
      <c r="D94" s="14">
        <f>E94+F94+G94</f>
        <v>35169.14</v>
      </c>
      <c r="E94" s="24">
        <f t="shared" ref="E94:F94" si="42">E95+E97+E96</f>
        <v>0</v>
      </c>
      <c r="F94" s="24">
        <f t="shared" si="42"/>
        <v>0</v>
      </c>
      <c r="G94" s="24">
        <f>G95+G97+G96</f>
        <v>35169.14</v>
      </c>
    </row>
    <row r="95" spans="1:7" ht="39" customHeight="1" x14ac:dyDescent="0.25">
      <c r="A95" s="135"/>
      <c r="B95" s="129"/>
      <c r="C95" s="103" t="s">
        <v>74</v>
      </c>
      <c r="D95" s="14">
        <f t="shared" ref="D95:D97" si="43">E95+F95+G95</f>
        <v>281.35000000000002</v>
      </c>
      <c r="E95" s="24">
        <v>0</v>
      </c>
      <c r="F95" s="24">
        <v>0</v>
      </c>
      <c r="G95" s="24">
        <v>281.35000000000002</v>
      </c>
    </row>
    <row r="96" spans="1:7" ht="27" customHeight="1" x14ac:dyDescent="0.25">
      <c r="A96" s="135"/>
      <c r="B96" s="129"/>
      <c r="C96" s="123" t="s">
        <v>27</v>
      </c>
      <c r="D96" s="14">
        <f t="shared" ref="D96" si="44">E96+F96+G96</f>
        <v>13914.89</v>
      </c>
      <c r="E96" s="24">
        <v>0</v>
      </c>
      <c r="F96" s="24">
        <v>0</v>
      </c>
      <c r="G96" s="24">
        <f>9920.05+3994.84</f>
        <v>13914.89</v>
      </c>
    </row>
    <row r="97" spans="1:7" ht="27" customHeight="1" x14ac:dyDescent="0.25">
      <c r="A97" s="136"/>
      <c r="B97" s="130"/>
      <c r="C97" s="124" t="s">
        <v>26</v>
      </c>
      <c r="D97" s="14">
        <f t="shared" si="43"/>
        <v>20972.9</v>
      </c>
      <c r="E97" s="24">
        <v>0</v>
      </c>
      <c r="F97" s="24">
        <v>0</v>
      </c>
      <c r="G97" s="24">
        <f>25249.09-4276.19</f>
        <v>20972.9</v>
      </c>
    </row>
    <row r="98" spans="1:7" ht="27" customHeight="1" x14ac:dyDescent="0.25">
      <c r="A98" s="134" t="s">
        <v>117</v>
      </c>
      <c r="B98" s="128" t="s">
        <v>124</v>
      </c>
      <c r="C98" s="96" t="s">
        <v>6</v>
      </c>
      <c r="D98" s="14">
        <f t="shared" si="41"/>
        <v>20.399999999999999</v>
      </c>
      <c r="E98" s="24">
        <f>E99+E100</f>
        <v>0</v>
      </c>
      <c r="F98" s="24">
        <f t="shared" ref="F98" si="45">F99</f>
        <v>20.399999999999999</v>
      </c>
      <c r="G98" s="24">
        <f>G99</f>
        <v>0</v>
      </c>
    </row>
    <row r="99" spans="1:7" ht="27" customHeight="1" x14ac:dyDescent="0.25">
      <c r="A99" s="135"/>
      <c r="B99" s="129"/>
      <c r="C99" s="95" t="s">
        <v>53</v>
      </c>
      <c r="D99" s="14">
        <f t="shared" si="41"/>
        <v>20.399999999999999</v>
      </c>
      <c r="E99" s="24">
        <v>0</v>
      </c>
      <c r="F99" s="24">
        <v>20.399999999999999</v>
      </c>
      <c r="G99" s="24">
        <v>0</v>
      </c>
    </row>
    <row r="100" spans="1:7" ht="27" customHeight="1" x14ac:dyDescent="0.25">
      <c r="A100" s="136"/>
      <c r="B100" s="130"/>
      <c r="C100" s="97" t="s">
        <v>27</v>
      </c>
      <c r="D100" s="14">
        <f>E100+F100+G100</f>
        <v>0</v>
      </c>
      <c r="E100" s="24">
        <v>0</v>
      </c>
      <c r="F100" s="24">
        <v>0</v>
      </c>
      <c r="G100" s="24">
        <v>0</v>
      </c>
    </row>
    <row r="101" spans="1:7" ht="27" customHeight="1" x14ac:dyDescent="0.25">
      <c r="A101" s="134" t="s">
        <v>118</v>
      </c>
      <c r="B101" s="128" t="s">
        <v>113</v>
      </c>
      <c r="C101" s="99" t="s">
        <v>6</v>
      </c>
      <c r="D101" s="14">
        <f t="shared" si="41"/>
        <v>1177.83</v>
      </c>
      <c r="E101" s="24">
        <f>E102+E103</f>
        <v>0</v>
      </c>
      <c r="F101" s="24">
        <f t="shared" ref="F101" si="46">F102</f>
        <v>1177.83</v>
      </c>
      <c r="G101" s="24">
        <f>G102</f>
        <v>0</v>
      </c>
    </row>
    <row r="102" spans="1:7" ht="27" customHeight="1" x14ac:dyDescent="0.25">
      <c r="A102" s="135"/>
      <c r="B102" s="129"/>
      <c r="C102" s="98" t="s">
        <v>53</v>
      </c>
      <c r="D102" s="14">
        <f t="shared" si="41"/>
        <v>1177.83</v>
      </c>
      <c r="E102" s="24">
        <v>0</v>
      </c>
      <c r="F102" s="24">
        <v>1177.83</v>
      </c>
      <c r="G102" s="24">
        <v>0</v>
      </c>
    </row>
    <row r="103" spans="1:7" ht="27" customHeight="1" x14ac:dyDescent="0.25">
      <c r="A103" s="136"/>
      <c r="B103" s="130"/>
      <c r="C103" s="100" t="s">
        <v>27</v>
      </c>
      <c r="D103" s="14">
        <f>E103+F103+G103</f>
        <v>0</v>
      </c>
      <c r="E103" s="24">
        <v>0</v>
      </c>
      <c r="F103" s="24">
        <v>0</v>
      </c>
      <c r="G103" s="24">
        <v>0</v>
      </c>
    </row>
    <row r="104" spans="1:7" ht="27" customHeight="1" x14ac:dyDescent="0.25">
      <c r="A104" s="134" t="s">
        <v>155</v>
      </c>
      <c r="B104" s="128" t="s">
        <v>113</v>
      </c>
      <c r="C104" s="106" t="s">
        <v>6</v>
      </c>
      <c r="D104" s="14">
        <f t="shared" ref="D104:D111" si="47">E104+F104+G104</f>
        <v>522.49</v>
      </c>
      <c r="E104" s="24">
        <f>E105+E106</f>
        <v>0</v>
      </c>
      <c r="F104" s="24">
        <v>0</v>
      </c>
      <c r="G104" s="24">
        <f>G105</f>
        <v>522.49</v>
      </c>
    </row>
    <row r="105" spans="1:7" ht="30.75" customHeight="1" x14ac:dyDescent="0.25">
      <c r="A105" s="135"/>
      <c r="B105" s="129"/>
      <c r="C105" s="108" t="s">
        <v>53</v>
      </c>
      <c r="D105" s="14">
        <f t="shared" si="47"/>
        <v>522.49</v>
      </c>
      <c r="E105" s="24">
        <v>0</v>
      </c>
      <c r="F105" s="24">
        <v>0</v>
      </c>
      <c r="G105" s="24">
        <v>522.49</v>
      </c>
    </row>
    <row r="106" spans="1:7" ht="27" customHeight="1" x14ac:dyDescent="0.25">
      <c r="A106" s="136"/>
      <c r="B106" s="130"/>
      <c r="C106" s="107" t="s">
        <v>27</v>
      </c>
      <c r="D106" s="14">
        <f t="shared" si="47"/>
        <v>0</v>
      </c>
      <c r="E106" s="24">
        <v>0</v>
      </c>
      <c r="F106" s="24">
        <v>0</v>
      </c>
      <c r="G106" s="24">
        <v>0</v>
      </c>
    </row>
    <row r="107" spans="1:7" ht="27" customHeight="1" x14ac:dyDescent="0.25">
      <c r="A107" s="134" t="s">
        <v>119</v>
      </c>
      <c r="B107" s="128" t="s">
        <v>96</v>
      </c>
      <c r="C107" s="109" t="s">
        <v>6</v>
      </c>
      <c r="D107" s="14">
        <f t="shared" ref="D107:D109" si="48">E107+F107+G107</f>
        <v>0</v>
      </c>
      <c r="E107" s="24">
        <f>E108+E109</f>
        <v>0</v>
      </c>
      <c r="F107" s="24">
        <v>0</v>
      </c>
      <c r="G107" s="24">
        <f>G108</f>
        <v>0</v>
      </c>
    </row>
    <row r="108" spans="1:7" ht="27" customHeight="1" x14ac:dyDescent="0.25">
      <c r="A108" s="135"/>
      <c r="B108" s="129"/>
      <c r="C108" s="111" t="s">
        <v>74</v>
      </c>
      <c r="D108" s="14">
        <f t="shared" si="48"/>
        <v>0</v>
      </c>
      <c r="E108" s="24">
        <v>0</v>
      </c>
      <c r="F108" s="24">
        <v>0</v>
      </c>
      <c r="G108" s="24">
        <v>0</v>
      </c>
    </row>
    <row r="109" spans="1:7" ht="27" customHeight="1" x14ac:dyDescent="0.25">
      <c r="A109" s="136"/>
      <c r="B109" s="130"/>
      <c r="C109" s="110" t="s">
        <v>27</v>
      </c>
      <c r="D109" s="14">
        <f t="shared" si="48"/>
        <v>0</v>
      </c>
      <c r="E109" s="24">
        <v>0</v>
      </c>
      <c r="F109" s="24">
        <v>0</v>
      </c>
      <c r="G109" s="24">
        <v>0</v>
      </c>
    </row>
    <row r="110" spans="1:7" ht="27" customHeight="1" x14ac:dyDescent="0.25">
      <c r="A110" s="134" t="s">
        <v>120</v>
      </c>
      <c r="B110" s="128" t="s">
        <v>113</v>
      </c>
      <c r="C110" s="106" t="s">
        <v>6</v>
      </c>
      <c r="D110" s="14">
        <f t="shared" si="47"/>
        <v>0</v>
      </c>
      <c r="E110" s="24">
        <f>E111+E112</f>
        <v>0</v>
      </c>
      <c r="F110" s="24">
        <f t="shared" ref="F110" si="49">F111</f>
        <v>0</v>
      </c>
      <c r="G110" s="24">
        <f>G111</f>
        <v>0</v>
      </c>
    </row>
    <row r="111" spans="1:7" ht="27" customHeight="1" x14ac:dyDescent="0.25">
      <c r="A111" s="135"/>
      <c r="B111" s="129"/>
      <c r="C111" s="108" t="s">
        <v>53</v>
      </c>
      <c r="D111" s="14">
        <f t="shared" si="47"/>
        <v>0</v>
      </c>
      <c r="E111" s="24">
        <v>0</v>
      </c>
      <c r="F111" s="24">
        <v>0</v>
      </c>
      <c r="G111" s="24">
        <v>0</v>
      </c>
    </row>
    <row r="112" spans="1:7" ht="27" customHeight="1" x14ac:dyDescent="0.25">
      <c r="A112" s="136"/>
      <c r="B112" s="130"/>
      <c r="C112" s="107" t="s">
        <v>27</v>
      </c>
      <c r="D112" s="14">
        <f>E112+F112+G112</f>
        <v>0</v>
      </c>
      <c r="E112" s="24">
        <v>0</v>
      </c>
      <c r="F112" s="24">
        <v>0</v>
      </c>
      <c r="G112" s="24">
        <v>0</v>
      </c>
    </row>
    <row r="113" spans="1:7" ht="27" customHeight="1" x14ac:dyDescent="0.25">
      <c r="A113" s="134" t="s">
        <v>121</v>
      </c>
      <c r="B113" s="128" t="s">
        <v>103</v>
      </c>
      <c r="C113" s="115" t="s">
        <v>6</v>
      </c>
      <c r="D113" s="14">
        <f t="shared" ref="D113:D114" si="50">E113+F113+G113</f>
        <v>0</v>
      </c>
      <c r="E113" s="24">
        <f>E114+E115</f>
        <v>0</v>
      </c>
      <c r="F113" s="24">
        <f t="shared" ref="F113" si="51">F114</f>
        <v>0</v>
      </c>
      <c r="G113" s="24">
        <f>G114</f>
        <v>0</v>
      </c>
    </row>
    <row r="114" spans="1:7" ht="27" customHeight="1" x14ac:dyDescent="0.25">
      <c r="A114" s="135"/>
      <c r="B114" s="129"/>
      <c r="C114" s="114" t="s">
        <v>53</v>
      </c>
      <c r="D114" s="14">
        <f t="shared" si="50"/>
        <v>0</v>
      </c>
      <c r="E114" s="24">
        <v>0</v>
      </c>
      <c r="F114" s="24">
        <v>0</v>
      </c>
      <c r="G114" s="24">
        <v>0</v>
      </c>
    </row>
    <row r="115" spans="1:7" ht="27" customHeight="1" x14ac:dyDescent="0.25">
      <c r="A115" s="136"/>
      <c r="B115" s="130"/>
      <c r="C115" s="116" t="s">
        <v>27</v>
      </c>
      <c r="D115" s="14">
        <f>E115+F115+G115</f>
        <v>0</v>
      </c>
      <c r="E115" s="24">
        <v>0</v>
      </c>
      <c r="F115" s="24">
        <v>0</v>
      </c>
      <c r="G115" s="24">
        <v>0</v>
      </c>
    </row>
    <row r="116" spans="1:7" ht="27" customHeight="1" x14ac:dyDescent="0.25">
      <c r="A116" s="134" t="s">
        <v>122</v>
      </c>
      <c r="B116" s="128" t="s">
        <v>152</v>
      </c>
      <c r="C116" s="106" t="s">
        <v>6</v>
      </c>
      <c r="D116" s="14">
        <f t="shared" ref="D116:D117" si="52">E116+F116+G116</f>
        <v>216.75</v>
      </c>
      <c r="E116" s="24">
        <f>E117+E118</f>
        <v>0</v>
      </c>
      <c r="F116" s="24">
        <f t="shared" ref="F116" si="53">F117</f>
        <v>16.75</v>
      </c>
      <c r="G116" s="24">
        <f>G117</f>
        <v>200</v>
      </c>
    </row>
    <row r="117" spans="1:7" ht="27" customHeight="1" x14ac:dyDescent="0.25">
      <c r="A117" s="135"/>
      <c r="B117" s="129"/>
      <c r="C117" s="108" t="s">
        <v>53</v>
      </c>
      <c r="D117" s="14">
        <f t="shared" si="52"/>
        <v>216.75</v>
      </c>
      <c r="E117" s="24">
        <v>0</v>
      </c>
      <c r="F117" s="24">
        <v>16.75</v>
      </c>
      <c r="G117" s="24">
        <f>100+100</f>
        <v>200</v>
      </c>
    </row>
    <row r="118" spans="1:7" ht="27" customHeight="1" x14ac:dyDescent="0.25">
      <c r="A118" s="136"/>
      <c r="B118" s="130"/>
      <c r="C118" s="107" t="s">
        <v>27</v>
      </c>
      <c r="D118" s="14">
        <f>E118+F118+G118</f>
        <v>0</v>
      </c>
      <c r="E118" s="24">
        <v>0</v>
      </c>
      <c r="F118" s="24">
        <v>0</v>
      </c>
      <c r="G118" s="24">
        <v>0</v>
      </c>
    </row>
    <row r="119" spans="1:7" ht="18" customHeight="1" x14ac:dyDescent="0.25">
      <c r="A119" s="128" t="s">
        <v>36</v>
      </c>
      <c r="B119" s="128" t="s">
        <v>138</v>
      </c>
      <c r="C119" s="53" t="s">
        <v>6</v>
      </c>
      <c r="D119" s="14">
        <f>E119+F119+G119</f>
        <v>47518.267000000007</v>
      </c>
      <c r="E119" s="24">
        <f>E120+E121</f>
        <v>19891.310000000001</v>
      </c>
      <c r="F119" s="24">
        <f t="shared" ref="F119:G119" si="54">F120+F121</f>
        <v>13202.84</v>
      </c>
      <c r="G119" s="24">
        <f t="shared" si="54"/>
        <v>14424.117000000002</v>
      </c>
    </row>
    <row r="120" spans="1:7" ht="27" customHeight="1" x14ac:dyDescent="0.25">
      <c r="A120" s="129"/>
      <c r="B120" s="129"/>
      <c r="C120" s="56" t="s">
        <v>53</v>
      </c>
      <c r="D120" s="14">
        <f t="shared" ref="D120:D172" si="55">E120+F120+G120</f>
        <v>41783.937000000005</v>
      </c>
      <c r="E120" s="24">
        <f>E123+E141+E159</f>
        <v>14156.980000000001</v>
      </c>
      <c r="F120" s="24">
        <f>F123+F141+F159</f>
        <v>13202.84</v>
      </c>
      <c r="G120" s="24">
        <f>G123+G141+G159</f>
        <v>14424.117000000002</v>
      </c>
    </row>
    <row r="121" spans="1:7" ht="36" customHeight="1" x14ac:dyDescent="0.25">
      <c r="A121" s="130"/>
      <c r="B121" s="130"/>
      <c r="C121" s="55" t="s">
        <v>27</v>
      </c>
      <c r="D121" s="14">
        <f t="shared" si="55"/>
        <v>5734.33</v>
      </c>
      <c r="E121" s="24">
        <f>E142</f>
        <v>5734.33</v>
      </c>
      <c r="F121" s="24">
        <f t="shared" ref="F121:G121" si="56">F142</f>
        <v>0</v>
      </c>
      <c r="G121" s="24">
        <f t="shared" si="56"/>
        <v>0</v>
      </c>
    </row>
    <row r="122" spans="1:7" ht="17.25" customHeight="1" x14ac:dyDescent="0.25">
      <c r="A122" s="134" t="s">
        <v>70</v>
      </c>
      <c r="B122" s="128" t="s">
        <v>96</v>
      </c>
      <c r="C122" s="53" t="s">
        <v>6</v>
      </c>
      <c r="D122" s="14">
        <f t="shared" si="55"/>
        <v>26980.936999999998</v>
      </c>
      <c r="E122" s="24">
        <f>E123+E124</f>
        <v>8870.43</v>
      </c>
      <c r="F122" s="24">
        <f>F123+F124</f>
        <v>8979.56</v>
      </c>
      <c r="G122" s="24">
        <f t="shared" ref="G122" si="57">G123+G124</f>
        <v>9130.9470000000001</v>
      </c>
    </row>
    <row r="123" spans="1:7" ht="27" customHeight="1" x14ac:dyDescent="0.25">
      <c r="A123" s="135"/>
      <c r="B123" s="129"/>
      <c r="C123" s="56" t="s">
        <v>53</v>
      </c>
      <c r="D123" s="14">
        <f t="shared" si="55"/>
        <v>26980.936999999998</v>
      </c>
      <c r="E123" s="24">
        <f>E126+E129+E132+E138</f>
        <v>8870.43</v>
      </c>
      <c r="F123" s="24">
        <f>F126+F129+F132+F138+F135</f>
        <v>8979.56</v>
      </c>
      <c r="G123" s="24">
        <f>G126+G129+G132+G138</f>
        <v>9130.9470000000001</v>
      </c>
    </row>
    <row r="124" spans="1:7" ht="27" customHeight="1" x14ac:dyDescent="0.25">
      <c r="A124" s="136"/>
      <c r="B124" s="130"/>
      <c r="C124" s="55" t="s">
        <v>27</v>
      </c>
      <c r="D124" s="14">
        <f t="shared" si="55"/>
        <v>0</v>
      </c>
      <c r="E124" s="24">
        <f>E127+E130+E133+E139</f>
        <v>0</v>
      </c>
      <c r="F124" s="24">
        <f>F127+F130+F133+F139</f>
        <v>0</v>
      </c>
      <c r="G124" s="24">
        <f>G127+G130+G133+G139</f>
        <v>0</v>
      </c>
    </row>
    <row r="125" spans="1:7" ht="15" customHeight="1" x14ac:dyDescent="0.25">
      <c r="A125" s="125" t="s">
        <v>37</v>
      </c>
      <c r="B125" s="128" t="s">
        <v>96</v>
      </c>
      <c r="C125" s="53" t="s">
        <v>6</v>
      </c>
      <c r="D125" s="14">
        <f t="shared" si="55"/>
        <v>15858.607</v>
      </c>
      <c r="E125" s="24">
        <f>E126+E127</f>
        <v>5216.71</v>
      </c>
      <c r="F125" s="24">
        <f t="shared" ref="F125:G125" si="58">F126+F127</f>
        <v>5362.71</v>
      </c>
      <c r="G125" s="24">
        <f t="shared" si="58"/>
        <v>5279.1869999999999</v>
      </c>
    </row>
    <row r="126" spans="1:7" ht="27" customHeight="1" x14ac:dyDescent="0.25">
      <c r="A126" s="126"/>
      <c r="B126" s="129"/>
      <c r="C126" s="56" t="s">
        <v>53</v>
      </c>
      <c r="D126" s="14">
        <f t="shared" si="55"/>
        <v>15858.607</v>
      </c>
      <c r="E126" s="24">
        <v>5216.71</v>
      </c>
      <c r="F126" s="24">
        <v>5362.71</v>
      </c>
      <c r="G126" s="24">
        <v>5279.1869999999999</v>
      </c>
    </row>
    <row r="127" spans="1:7" ht="27" customHeight="1" x14ac:dyDescent="0.25">
      <c r="A127" s="127"/>
      <c r="B127" s="130"/>
      <c r="C127" s="55" t="s">
        <v>27</v>
      </c>
      <c r="D127" s="14">
        <f t="shared" si="55"/>
        <v>0</v>
      </c>
      <c r="E127" s="24">
        <v>0</v>
      </c>
      <c r="F127" s="24">
        <v>0</v>
      </c>
      <c r="G127" s="24">
        <v>0</v>
      </c>
    </row>
    <row r="128" spans="1:7" ht="15" customHeight="1" x14ac:dyDescent="0.25">
      <c r="A128" s="134" t="s">
        <v>38</v>
      </c>
      <c r="B128" s="128" t="s">
        <v>96</v>
      </c>
      <c r="C128" s="53" t="s">
        <v>6</v>
      </c>
      <c r="D128" s="14">
        <f t="shared" si="55"/>
        <v>4775.7800000000007</v>
      </c>
      <c r="E128" s="24">
        <f>E129+E130</f>
        <v>1572.23</v>
      </c>
      <c r="F128" s="24">
        <f t="shared" ref="F128:G128" si="59">F129+F130</f>
        <v>1609.24</v>
      </c>
      <c r="G128" s="24">
        <f t="shared" si="59"/>
        <v>1594.31</v>
      </c>
    </row>
    <row r="129" spans="1:7" ht="27" customHeight="1" x14ac:dyDescent="0.25">
      <c r="A129" s="135"/>
      <c r="B129" s="129"/>
      <c r="C129" s="56" t="s">
        <v>53</v>
      </c>
      <c r="D129" s="14">
        <f t="shared" si="55"/>
        <v>4775.7800000000007</v>
      </c>
      <c r="E129" s="24">
        <v>1572.23</v>
      </c>
      <c r="F129" s="24">
        <v>1609.24</v>
      </c>
      <c r="G129" s="24">
        <v>1594.31</v>
      </c>
    </row>
    <row r="130" spans="1:7" ht="27" customHeight="1" x14ac:dyDescent="0.25">
      <c r="A130" s="136"/>
      <c r="B130" s="130"/>
      <c r="C130" s="55" t="s">
        <v>27</v>
      </c>
      <c r="D130" s="14">
        <f t="shared" si="55"/>
        <v>0</v>
      </c>
      <c r="E130" s="24">
        <v>0</v>
      </c>
      <c r="F130" s="24">
        <v>0</v>
      </c>
      <c r="G130" s="24">
        <v>0</v>
      </c>
    </row>
    <row r="131" spans="1:7" ht="15" customHeight="1" x14ac:dyDescent="0.25">
      <c r="A131" s="134" t="s">
        <v>109</v>
      </c>
      <c r="B131" s="128" t="s">
        <v>96</v>
      </c>
      <c r="C131" s="53" t="s">
        <v>6</v>
      </c>
      <c r="D131" s="14">
        <f t="shared" si="55"/>
        <v>6296.0499999999993</v>
      </c>
      <c r="E131" s="24">
        <f>E132+E133</f>
        <v>2058.66</v>
      </c>
      <c r="F131" s="24">
        <f t="shared" ref="F131:G131" si="60">F132+F133</f>
        <v>1993.44</v>
      </c>
      <c r="G131" s="24">
        <f t="shared" si="60"/>
        <v>2243.9499999999998</v>
      </c>
    </row>
    <row r="132" spans="1:7" ht="27" customHeight="1" x14ac:dyDescent="0.25">
      <c r="A132" s="135"/>
      <c r="B132" s="129"/>
      <c r="C132" s="56" t="s">
        <v>53</v>
      </c>
      <c r="D132" s="14">
        <f>E132+F132+G132</f>
        <v>6296.0499999999993</v>
      </c>
      <c r="E132" s="24">
        <v>2058.66</v>
      </c>
      <c r="F132" s="24">
        <v>1993.44</v>
      </c>
      <c r="G132" s="24">
        <f>2099.95+144</f>
        <v>2243.9499999999998</v>
      </c>
    </row>
    <row r="133" spans="1:7" ht="27" customHeight="1" x14ac:dyDescent="0.25">
      <c r="A133" s="136"/>
      <c r="B133" s="130"/>
      <c r="C133" s="55" t="s">
        <v>27</v>
      </c>
      <c r="D133" s="14">
        <f t="shared" si="55"/>
        <v>0</v>
      </c>
      <c r="E133" s="24">
        <v>0</v>
      </c>
      <c r="F133" s="24">
        <v>0</v>
      </c>
      <c r="G133" s="24">
        <v>0</v>
      </c>
    </row>
    <row r="134" spans="1:7" ht="14.25" customHeight="1" x14ac:dyDescent="0.25">
      <c r="A134" s="139" t="s">
        <v>146</v>
      </c>
      <c r="B134" s="128" t="s">
        <v>103</v>
      </c>
      <c r="C134" s="67" t="s">
        <v>6</v>
      </c>
      <c r="D134" s="14">
        <f>E134+F134+G134</f>
        <v>0</v>
      </c>
      <c r="E134" s="24">
        <v>0</v>
      </c>
      <c r="F134" s="24">
        <f>F135+F136</f>
        <v>0</v>
      </c>
      <c r="G134" s="24">
        <v>0</v>
      </c>
    </row>
    <row r="135" spans="1:7" ht="39.75" customHeight="1" x14ac:dyDescent="0.25">
      <c r="A135" s="140"/>
      <c r="B135" s="129"/>
      <c r="C135" s="66" t="s">
        <v>74</v>
      </c>
      <c r="D135" s="14">
        <f t="shared" ref="D135:D136" si="61">E135+F135+G135</f>
        <v>0</v>
      </c>
      <c r="E135" s="24">
        <v>0</v>
      </c>
      <c r="F135" s="42">
        <v>0</v>
      </c>
      <c r="G135" s="24">
        <v>0</v>
      </c>
    </row>
    <row r="136" spans="1:7" ht="27" customHeight="1" x14ac:dyDescent="0.25">
      <c r="A136" s="141"/>
      <c r="B136" s="130"/>
      <c r="C136" s="68" t="s">
        <v>27</v>
      </c>
      <c r="D136" s="14">
        <f t="shared" si="61"/>
        <v>0</v>
      </c>
      <c r="E136" s="24">
        <v>0</v>
      </c>
      <c r="F136" s="24">
        <v>0</v>
      </c>
      <c r="G136" s="24">
        <v>0</v>
      </c>
    </row>
    <row r="137" spans="1:7" ht="16.5" customHeight="1" x14ac:dyDescent="0.25">
      <c r="A137" s="50" t="s">
        <v>147</v>
      </c>
      <c r="B137" s="128" t="s">
        <v>96</v>
      </c>
      <c r="C137" s="53" t="s">
        <v>6</v>
      </c>
      <c r="D137" s="14">
        <f t="shared" si="55"/>
        <v>50.5</v>
      </c>
      <c r="E137" s="24">
        <f>E138+E139</f>
        <v>22.83</v>
      </c>
      <c r="F137" s="24">
        <f t="shared" ref="F137:G137" si="62">F138+F139</f>
        <v>14.17</v>
      </c>
      <c r="G137" s="24">
        <f t="shared" si="62"/>
        <v>13.5</v>
      </c>
    </row>
    <row r="138" spans="1:7" ht="27" customHeight="1" x14ac:dyDescent="0.25">
      <c r="A138" s="51"/>
      <c r="B138" s="129"/>
      <c r="C138" s="56" t="s">
        <v>53</v>
      </c>
      <c r="D138" s="14">
        <f t="shared" si="55"/>
        <v>50.5</v>
      </c>
      <c r="E138" s="24">
        <v>22.83</v>
      </c>
      <c r="F138" s="24">
        <v>14.17</v>
      </c>
      <c r="G138" s="24">
        <v>13.5</v>
      </c>
    </row>
    <row r="139" spans="1:7" ht="27" customHeight="1" x14ac:dyDescent="0.25">
      <c r="A139" s="52"/>
      <c r="B139" s="130"/>
      <c r="C139" s="55" t="s">
        <v>27</v>
      </c>
      <c r="D139" s="14">
        <f t="shared" si="55"/>
        <v>0</v>
      </c>
      <c r="E139" s="24">
        <v>0</v>
      </c>
      <c r="F139" s="24">
        <v>0</v>
      </c>
      <c r="G139" s="24">
        <v>0</v>
      </c>
    </row>
    <row r="140" spans="1:7" ht="15.75" customHeight="1" x14ac:dyDescent="0.25">
      <c r="A140" s="134" t="s">
        <v>69</v>
      </c>
      <c r="B140" s="128" t="s">
        <v>104</v>
      </c>
      <c r="C140" s="53" t="s">
        <v>6</v>
      </c>
      <c r="D140" s="14">
        <f t="shared" si="55"/>
        <v>19910.88</v>
      </c>
      <c r="E140" s="24">
        <f>E141+E142</f>
        <v>10394.43</v>
      </c>
      <c r="F140" s="24">
        <f t="shared" ref="F140:G140" si="63">F141+F142</f>
        <v>4223.2800000000007</v>
      </c>
      <c r="G140" s="24">
        <f t="shared" si="63"/>
        <v>5293.170000000001</v>
      </c>
    </row>
    <row r="141" spans="1:7" ht="27" customHeight="1" x14ac:dyDescent="0.25">
      <c r="A141" s="135"/>
      <c r="B141" s="129"/>
      <c r="C141" s="56" t="s">
        <v>53</v>
      </c>
      <c r="D141" s="14">
        <f>E141+F141+G141</f>
        <v>14176.550000000003</v>
      </c>
      <c r="E141" s="24">
        <f>E144+E147+E150+E156+E153</f>
        <v>4660.1000000000004</v>
      </c>
      <c r="F141" s="24">
        <f>F144+F147+F150+F156+F153</f>
        <v>4223.2800000000007</v>
      </c>
      <c r="G141" s="24">
        <f>G144+G147+G150+G156</f>
        <v>5293.170000000001</v>
      </c>
    </row>
    <row r="142" spans="1:7" ht="27" customHeight="1" x14ac:dyDescent="0.25">
      <c r="A142" s="136"/>
      <c r="B142" s="130"/>
      <c r="C142" s="55" t="s">
        <v>27</v>
      </c>
      <c r="D142" s="14">
        <f t="shared" si="55"/>
        <v>5734.33</v>
      </c>
      <c r="E142" s="24">
        <f>E145+E148+E151+E157+E154</f>
        <v>5734.33</v>
      </c>
      <c r="F142" s="24">
        <f t="shared" ref="F142:G142" si="64">F145+F148+F151+F157</f>
        <v>0</v>
      </c>
      <c r="G142" s="24">
        <f t="shared" si="64"/>
        <v>0</v>
      </c>
    </row>
    <row r="143" spans="1:7" ht="14.25" customHeight="1" x14ac:dyDescent="0.25">
      <c r="A143" s="125" t="s">
        <v>39</v>
      </c>
      <c r="B143" s="128" t="s">
        <v>104</v>
      </c>
      <c r="C143" s="53" t="s">
        <v>6</v>
      </c>
      <c r="D143" s="14">
        <f t="shared" si="55"/>
        <v>6157.85</v>
      </c>
      <c r="E143" s="24">
        <f>E144</f>
        <v>2001.47</v>
      </c>
      <c r="F143" s="24">
        <f t="shared" ref="F143:G143" si="65">F144+F145</f>
        <v>2042.25</v>
      </c>
      <c r="G143" s="24">
        <f t="shared" si="65"/>
        <v>2114.13</v>
      </c>
    </row>
    <row r="144" spans="1:7" ht="27" customHeight="1" x14ac:dyDescent="0.25">
      <c r="A144" s="126"/>
      <c r="B144" s="129"/>
      <c r="C144" s="56" t="s">
        <v>53</v>
      </c>
      <c r="D144" s="14">
        <f t="shared" si="55"/>
        <v>6157.85</v>
      </c>
      <c r="E144" s="24">
        <v>2001.47</v>
      </c>
      <c r="F144" s="24">
        <v>2042.25</v>
      </c>
      <c r="G144" s="24">
        <v>2114.13</v>
      </c>
    </row>
    <row r="145" spans="1:7" ht="27" customHeight="1" x14ac:dyDescent="0.25">
      <c r="A145" s="127"/>
      <c r="B145" s="130"/>
      <c r="C145" s="55" t="s">
        <v>27</v>
      </c>
      <c r="D145" s="14">
        <f t="shared" si="55"/>
        <v>0</v>
      </c>
      <c r="E145" s="24">
        <v>0</v>
      </c>
      <c r="F145" s="24">
        <v>0</v>
      </c>
      <c r="G145" s="24">
        <v>0</v>
      </c>
    </row>
    <row r="146" spans="1:7" ht="15.75" customHeight="1" x14ac:dyDescent="0.25">
      <c r="A146" s="134" t="s">
        <v>40</v>
      </c>
      <c r="B146" s="128" t="s">
        <v>104</v>
      </c>
      <c r="C146" s="53" t="s">
        <v>6</v>
      </c>
      <c r="D146" s="14">
        <f t="shared" si="55"/>
        <v>1857.57</v>
      </c>
      <c r="E146" s="24">
        <f>E147+E148</f>
        <v>603.24</v>
      </c>
      <c r="F146" s="24">
        <f t="shared" ref="F146" si="66">F147+F148</f>
        <v>615.86</v>
      </c>
      <c r="G146" s="24">
        <f>G147+G148</f>
        <v>638.47</v>
      </c>
    </row>
    <row r="147" spans="1:7" ht="27" customHeight="1" x14ac:dyDescent="0.25">
      <c r="A147" s="135"/>
      <c r="B147" s="129"/>
      <c r="C147" s="56" t="s">
        <v>53</v>
      </c>
      <c r="D147" s="14">
        <f t="shared" si="55"/>
        <v>1857.57</v>
      </c>
      <c r="E147" s="24">
        <v>603.24</v>
      </c>
      <c r="F147" s="24">
        <v>615.86</v>
      </c>
      <c r="G147" s="24">
        <v>638.47</v>
      </c>
    </row>
    <row r="148" spans="1:7" ht="27" customHeight="1" x14ac:dyDescent="0.25">
      <c r="A148" s="136"/>
      <c r="B148" s="130"/>
      <c r="C148" s="55" t="s">
        <v>27</v>
      </c>
      <c r="D148" s="14">
        <f t="shared" si="55"/>
        <v>0</v>
      </c>
      <c r="E148" s="24">
        <v>0</v>
      </c>
      <c r="F148" s="24">
        <v>0</v>
      </c>
      <c r="G148" s="24">
        <v>0</v>
      </c>
    </row>
    <row r="149" spans="1:7" ht="17.25" customHeight="1" x14ac:dyDescent="0.25">
      <c r="A149" s="134" t="s">
        <v>41</v>
      </c>
      <c r="B149" s="128" t="s">
        <v>104</v>
      </c>
      <c r="C149" s="53" t="s">
        <v>6</v>
      </c>
      <c r="D149" s="14">
        <f t="shared" si="55"/>
        <v>5950.7199999999993</v>
      </c>
      <c r="E149" s="24">
        <f>E150+E151</f>
        <v>1865.37</v>
      </c>
      <c r="F149" s="24">
        <f>F150+F151</f>
        <v>1558</v>
      </c>
      <c r="G149" s="24">
        <f>G150+G151</f>
        <v>2527.35</v>
      </c>
    </row>
    <row r="150" spans="1:7" ht="27" customHeight="1" x14ac:dyDescent="0.25">
      <c r="A150" s="135"/>
      <c r="B150" s="129"/>
      <c r="C150" s="56" t="s">
        <v>53</v>
      </c>
      <c r="D150" s="14">
        <f>E150+F150+G150</f>
        <v>5950.7199999999993</v>
      </c>
      <c r="E150" s="24">
        <v>1865.37</v>
      </c>
      <c r="F150" s="24">
        <v>1558</v>
      </c>
      <c r="G150" s="24">
        <v>2527.35</v>
      </c>
    </row>
    <row r="151" spans="1:7" ht="27" customHeight="1" x14ac:dyDescent="0.25">
      <c r="A151" s="136"/>
      <c r="B151" s="130"/>
      <c r="C151" s="55" t="s">
        <v>27</v>
      </c>
      <c r="D151" s="14">
        <f t="shared" si="55"/>
        <v>0</v>
      </c>
      <c r="E151" s="24"/>
      <c r="F151" s="24">
        <v>0</v>
      </c>
      <c r="G151" s="24">
        <v>0</v>
      </c>
    </row>
    <row r="152" spans="1:7" ht="12.75" customHeight="1" x14ac:dyDescent="0.25">
      <c r="A152" s="134" t="s">
        <v>71</v>
      </c>
      <c r="B152" s="128" t="s">
        <v>104</v>
      </c>
      <c r="C152" s="69" t="s">
        <v>6</v>
      </c>
      <c r="D152" s="14">
        <f t="shared" si="55"/>
        <v>5911.68</v>
      </c>
      <c r="E152" s="24">
        <f>E153+E154</f>
        <v>5911.68</v>
      </c>
      <c r="F152" s="24">
        <f>F153</f>
        <v>0</v>
      </c>
      <c r="G152" s="24">
        <v>0</v>
      </c>
    </row>
    <row r="153" spans="1:7" ht="27" customHeight="1" x14ac:dyDescent="0.25">
      <c r="A153" s="135"/>
      <c r="B153" s="129"/>
      <c r="C153" s="71" t="s">
        <v>53</v>
      </c>
      <c r="D153" s="14">
        <f t="shared" si="55"/>
        <v>177.35</v>
      </c>
      <c r="E153" s="24">
        <v>177.35</v>
      </c>
      <c r="F153" s="24">
        <v>0</v>
      </c>
      <c r="G153" s="24">
        <v>0</v>
      </c>
    </row>
    <row r="154" spans="1:7" ht="27" customHeight="1" x14ac:dyDescent="0.25">
      <c r="A154" s="136"/>
      <c r="B154" s="130"/>
      <c r="C154" s="70" t="s">
        <v>27</v>
      </c>
      <c r="D154" s="14">
        <f t="shared" si="55"/>
        <v>5734.33</v>
      </c>
      <c r="E154" s="24">
        <v>5734.33</v>
      </c>
      <c r="F154" s="24">
        <v>0</v>
      </c>
      <c r="G154" s="24">
        <v>0</v>
      </c>
    </row>
    <row r="155" spans="1:7" ht="15" customHeight="1" x14ac:dyDescent="0.25">
      <c r="A155" s="50" t="s">
        <v>42</v>
      </c>
      <c r="B155" s="128" t="s">
        <v>104</v>
      </c>
      <c r="C155" s="53" t="s">
        <v>6</v>
      </c>
      <c r="D155" s="14">
        <f t="shared" si="55"/>
        <v>33.06</v>
      </c>
      <c r="E155" s="24">
        <f>E156+E157</f>
        <v>12.67</v>
      </c>
      <c r="F155" s="24">
        <f t="shared" ref="F155:G155" si="67">F156+F157</f>
        <v>7.17</v>
      </c>
      <c r="G155" s="24">
        <f t="shared" si="67"/>
        <v>13.22</v>
      </c>
    </row>
    <row r="156" spans="1:7" ht="27" customHeight="1" x14ac:dyDescent="0.25">
      <c r="A156" s="51"/>
      <c r="B156" s="129"/>
      <c r="C156" s="56" t="s">
        <v>53</v>
      </c>
      <c r="D156" s="14">
        <f t="shared" si="55"/>
        <v>33.06</v>
      </c>
      <c r="E156" s="24">
        <v>12.67</v>
      </c>
      <c r="F156" s="24">
        <v>7.17</v>
      </c>
      <c r="G156" s="24">
        <v>13.22</v>
      </c>
    </row>
    <row r="157" spans="1:7" ht="27" customHeight="1" x14ac:dyDescent="0.25">
      <c r="A157" s="52"/>
      <c r="B157" s="130"/>
      <c r="C157" s="55" t="s">
        <v>27</v>
      </c>
      <c r="D157" s="14">
        <f t="shared" si="55"/>
        <v>0</v>
      </c>
      <c r="E157" s="24">
        <v>0</v>
      </c>
      <c r="F157" s="24">
        <v>0</v>
      </c>
      <c r="G157" s="24">
        <v>0</v>
      </c>
    </row>
    <row r="158" spans="1:7" ht="15.75" customHeight="1" x14ac:dyDescent="0.25">
      <c r="A158" s="134" t="s">
        <v>68</v>
      </c>
      <c r="B158" s="128" t="s">
        <v>134</v>
      </c>
      <c r="C158" s="53" t="s">
        <v>6</v>
      </c>
      <c r="D158" s="14">
        <f t="shared" si="55"/>
        <v>626.44999999999993</v>
      </c>
      <c r="E158" s="24">
        <f>E159+E160</f>
        <v>626.44999999999993</v>
      </c>
      <c r="F158" s="24">
        <f t="shared" ref="F158:G158" si="68">F159+F160</f>
        <v>0</v>
      </c>
      <c r="G158" s="24">
        <f t="shared" si="68"/>
        <v>0</v>
      </c>
    </row>
    <row r="159" spans="1:7" ht="27" customHeight="1" x14ac:dyDescent="0.25">
      <c r="A159" s="135"/>
      <c r="B159" s="129"/>
      <c r="C159" s="56" t="s">
        <v>53</v>
      </c>
      <c r="D159" s="14">
        <f>E159+F159+G159</f>
        <v>626.44999999999993</v>
      </c>
      <c r="E159" s="24">
        <f>E162+E165+E168+E171</f>
        <v>626.44999999999993</v>
      </c>
      <c r="F159" s="24">
        <f>F162+F165+F168+F171</f>
        <v>0</v>
      </c>
      <c r="G159" s="24">
        <f>G162+G165+G168+G171</f>
        <v>0</v>
      </c>
    </row>
    <row r="160" spans="1:7" ht="27" customHeight="1" x14ac:dyDescent="0.25">
      <c r="A160" s="136"/>
      <c r="B160" s="130"/>
      <c r="C160" s="55" t="s">
        <v>27</v>
      </c>
      <c r="D160" s="14">
        <f t="shared" si="55"/>
        <v>0</v>
      </c>
      <c r="E160" s="24">
        <f>E163+E166+E169+E172</f>
        <v>0</v>
      </c>
      <c r="F160" s="24">
        <f t="shared" ref="F160:G160" si="69">F163+F166+F169+F172</f>
        <v>0</v>
      </c>
      <c r="G160" s="24">
        <f t="shared" si="69"/>
        <v>0</v>
      </c>
    </row>
    <row r="161" spans="1:7" ht="16.5" customHeight="1" x14ac:dyDescent="0.25">
      <c r="A161" s="125" t="s">
        <v>43</v>
      </c>
      <c r="B161" s="128" t="s">
        <v>139</v>
      </c>
      <c r="C161" s="53" t="s">
        <v>6</v>
      </c>
      <c r="D161" s="14">
        <f t="shared" si="55"/>
        <v>347.33</v>
      </c>
      <c r="E161" s="24">
        <f>E162+E163</f>
        <v>347.33</v>
      </c>
      <c r="F161" s="24">
        <f t="shared" ref="F161:G161" si="70">F162+F163</f>
        <v>0</v>
      </c>
      <c r="G161" s="24">
        <f t="shared" si="70"/>
        <v>0</v>
      </c>
    </row>
    <row r="162" spans="1:7" ht="27" customHeight="1" x14ac:dyDescent="0.25">
      <c r="A162" s="126"/>
      <c r="B162" s="129"/>
      <c r="C162" s="56" t="s">
        <v>53</v>
      </c>
      <c r="D162" s="14">
        <f t="shared" si="55"/>
        <v>347.33</v>
      </c>
      <c r="E162" s="24">
        <v>347.33</v>
      </c>
      <c r="F162" s="24">
        <v>0</v>
      </c>
      <c r="G162" s="24">
        <v>0</v>
      </c>
    </row>
    <row r="163" spans="1:7" ht="27" customHeight="1" x14ac:dyDescent="0.25">
      <c r="A163" s="127"/>
      <c r="B163" s="130"/>
      <c r="C163" s="55" t="s">
        <v>27</v>
      </c>
      <c r="D163" s="14">
        <f t="shared" si="55"/>
        <v>0</v>
      </c>
      <c r="E163" s="24">
        <v>0</v>
      </c>
      <c r="F163" s="24">
        <v>0</v>
      </c>
      <c r="G163" s="24">
        <v>0</v>
      </c>
    </row>
    <row r="164" spans="1:7" ht="17.25" customHeight="1" x14ac:dyDescent="0.25">
      <c r="A164" s="134" t="s">
        <v>44</v>
      </c>
      <c r="B164" s="128" t="s">
        <v>134</v>
      </c>
      <c r="C164" s="53" t="s">
        <v>6</v>
      </c>
      <c r="D164" s="14">
        <f t="shared" si="55"/>
        <v>104.89</v>
      </c>
      <c r="E164" s="24">
        <f>E165+E166</f>
        <v>104.89</v>
      </c>
      <c r="F164" s="24">
        <f t="shared" ref="F164:G164" si="71">F165+F166</f>
        <v>0</v>
      </c>
      <c r="G164" s="24">
        <f t="shared" si="71"/>
        <v>0</v>
      </c>
    </row>
    <row r="165" spans="1:7" ht="27" customHeight="1" x14ac:dyDescent="0.25">
      <c r="A165" s="135"/>
      <c r="B165" s="129"/>
      <c r="C165" s="56" t="s">
        <v>53</v>
      </c>
      <c r="D165" s="14">
        <f t="shared" si="55"/>
        <v>104.89</v>
      </c>
      <c r="E165" s="24">
        <v>104.89</v>
      </c>
      <c r="F165" s="24">
        <v>0</v>
      </c>
      <c r="G165" s="24">
        <v>0</v>
      </c>
    </row>
    <row r="166" spans="1:7" ht="27" customHeight="1" x14ac:dyDescent="0.25">
      <c r="A166" s="136"/>
      <c r="B166" s="130"/>
      <c r="C166" s="55" t="s">
        <v>27</v>
      </c>
      <c r="D166" s="14">
        <f t="shared" si="55"/>
        <v>0</v>
      </c>
      <c r="E166" s="24">
        <v>0</v>
      </c>
      <c r="F166" s="24">
        <v>0</v>
      </c>
      <c r="G166" s="24">
        <v>0</v>
      </c>
    </row>
    <row r="167" spans="1:7" ht="17.25" customHeight="1" x14ac:dyDescent="0.25">
      <c r="A167" s="134" t="s">
        <v>45</v>
      </c>
      <c r="B167" s="128" t="s">
        <v>134</v>
      </c>
      <c r="C167" s="53" t="s">
        <v>6</v>
      </c>
      <c r="D167" s="14">
        <f t="shared" si="55"/>
        <v>168.37</v>
      </c>
      <c r="E167" s="24">
        <f>E168+E169</f>
        <v>168.37</v>
      </c>
      <c r="F167" s="24">
        <f t="shared" ref="F167:G167" si="72">F168+F169</f>
        <v>0</v>
      </c>
      <c r="G167" s="24">
        <f t="shared" si="72"/>
        <v>0</v>
      </c>
    </row>
    <row r="168" spans="1:7" ht="27" customHeight="1" x14ac:dyDescent="0.25">
      <c r="A168" s="135"/>
      <c r="B168" s="129"/>
      <c r="C168" s="56" t="s">
        <v>53</v>
      </c>
      <c r="D168" s="14">
        <f t="shared" si="55"/>
        <v>168.37</v>
      </c>
      <c r="E168" s="24">
        <v>168.37</v>
      </c>
      <c r="F168" s="24">
        <v>0</v>
      </c>
      <c r="G168" s="24">
        <v>0</v>
      </c>
    </row>
    <row r="169" spans="1:7" ht="27" customHeight="1" x14ac:dyDescent="0.25">
      <c r="A169" s="136"/>
      <c r="B169" s="130"/>
      <c r="C169" s="55" t="s">
        <v>27</v>
      </c>
      <c r="D169" s="14">
        <f>E169+F169+G169</f>
        <v>0</v>
      </c>
      <c r="E169" s="24">
        <v>0</v>
      </c>
      <c r="F169" s="24">
        <v>0</v>
      </c>
      <c r="G169" s="24">
        <v>0</v>
      </c>
    </row>
    <row r="170" spans="1:7" ht="15" customHeight="1" x14ac:dyDescent="0.25">
      <c r="A170" s="82" t="s">
        <v>79</v>
      </c>
      <c r="B170" s="128" t="s">
        <v>134</v>
      </c>
      <c r="C170" s="53" t="s">
        <v>6</v>
      </c>
      <c r="D170" s="14">
        <f t="shared" si="55"/>
        <v>5.86</v>
      </c>
      <c r="E170" s="24">
        <f>E171+E172</f>
        <v>5.86</v>
      </c>
      <c r="F170" s="24">
        <f t="shared" ref="F170:G170" si="73">F171+F172</f>
        <v>0</v>
      </c>
      <c r="G170" s="24">
        <f t="shared" si="73"/>
        <v>0</v>
      </c>
    </row>
    <row r="171" spans="1:7" ht="27" customHeight="1" x14ac:dyDescent="0.25">
      <c r="A171" s="86"/>
      <c r="B171" s="129"/>
      <c r="C171" s="56" t="s">
        <v>53</v>
      </c>
      <c r="D171" s="14">
        <f t="shared" si="55"/>
        <v>5.86</v>
      </c>
      <c r="E171" s="24">
        <v>5.86</v>
      </c>
      <c r="F171" s="24">
        <v>0</v>
      </c>
      <c r="G171" s="24">
        <v>0</v>
      </c>
    </row>
    <row r="172" spans="1:7" ht="27" customHeight="1" x14ac:dyDescent="0.25">
      <c r="A172" s="83"/>
      <c r="B172" s="130"/>
      <c r="C172" s="55" t="s">
        <v>27</v>
      </c>
      <c r="D172" s="14">
        <f t="shared" si="55"/>
        <v>0</v>
      </c>
      <c r="E172" s="14">
        <v>0</v>
      </c>
      <c r="F172" s="24">
        <v>0</v>
      </c>
      <c r="G172" s="24">
        <v>0</v>
      </c>
    </row>
    <row r="173" spans="1:7" ht="16.5" customHeight="1" x14ac:dyDescent="0.25">
      <c r="A173" s="149" t="s">
        <v>22</v>
      </c>
      <c r="B173" s="128" t="s">
        <v>89</v>
      </c>
      <c r="C173" s="9" t="s">
        <v>8</v>
      </c>
      <c r="D173" s="10">
        <f>E173+F173+G173</f>
        <v>35322.93</v>
      </c>
      <c r="E173" s="10">
        <f>E174+E175</f>
        <v>10382.15</v>
      </c>
      <c r="F173" s="10">
        <f>F174+F175</f>
        <v>11979.230000000001</v>
      </c>
      <c r="G173" s="10">
        <f>G174+G175</f>
        <v>12961.55</v>
      </c>
    </row>
    <row r="174" spans="1:7" ht="28.5" customHeight="1" x14ac:dyDescent="0.25">
      <c r="A174" s="150"/>
      <c r="B174" s="129"/>
      <c r="C174" s="56" t="s">
        <v>53</v>
      </c>
      <c r="D174" s="11">
        <f>E174+F174+G174</f>
        <v>34072.93</v>
      </c>
      <c r="E174" s="16">
        <f>E177+E181+E184</f>
        <v>10382.15</v>
      </c>
      <c r="F174" s="16">
        <f>F177+F181+F184</f>
        <v>11979.230000000001</v>
      </c>
      <c r="G174" s="16">
        <f>G177+G181+G185</f>
        <v>11711.55</v>
      </c>
    </row>
    <row r="175" spans="1:7" ht="63.75" customHeight="1" x14ac:dyDescent="0.25">
      <c r="A175" s="151"/>
      <c r="B175" s="130"/>
      <c r="C175" s="36" t="s">
        <v>29</v>
      </c>
      <c r="D175" s="11">
        <f>E175+F175+G175</f>
        <v>1250</v>
      </c>
      <c r="E175" s="12">
        <v>0</v>
      </c>
      <c r="F175" s="12">
        <f>F186</f>
        <v>0</v>
      </c>
      <c r="G175" s="12">
        <f>G186</f>
        <v>1250</v>
      </c>
    </row>
    <row r="176" spans="1:7" ht="18" customHeight="1" x14ac:dyDescent="0.25">
      <c r="A176" s="138" t="s">
        <v>9</v>
      </c>
      <c r="B176" s="138" t="s">
        <v>89</v>
      </c>
      <c r="C176" s="13" t="s">
        <v>8</v>
      </c>
      <c r="D176" s="14">
        <f>D177</f>
        <v>31061.79</v>
      </c>
      <c r="E176" s="14">
        <f>E177</f>
        <v>10084.86</v>
      </c>
      <c r="F176" s="14">
        <f>F177</f>
        <v>10487.7</v>
      </c>
      <c r="G176" s="14">
        <f>G177</f>
        <v>10489.23</v>
      </c>
    </row>
    <row r="177" spans="1:7" ht="96" customHeight="1" x14ac:dyDescent="0.25">
      <c r="A177" s="138"/>
      <c r="B177" s="138"/>
      <c r="C177" s="56" t="s">
        <v>53</v>
      </c>
      <c r="D177" s="12">
        <f t="shared" ref="D177:D197" si="74">E177+F177+G177</f>
        <v>31061.79</v>
      </c>
      <c r="E177" s="12">
        <f t="shared" ref="E177:G177" si="75">E179</f>
        <v>10084.86</v>
      </c>
      <c r="F177" s="16">
        <f t="shared" si="75"/>
        <v>10487.7</v>
      </c>
      <c r="G177" s="16">
        <f t="shared" si="75"/>
        <v>10489.23</v>
      </c>
    </row>
    <row r="178" spans="1:7" ht="16.5" customHeight="1" x14ac:dyDescent="0.25">
      <c r="A178" s="138" t="s">
        <v>10</v>
      </c>
      <c r="B178" s="138" t="s">
        <v>140</v>
      </c>
      <c r="C178" s="13" t="s">
        <v>8</v>
      </c>
      <c r="D178" s="12">
        <f t="shared" si="74"/>
        <v>31061.79</v>
      </c>
      <c r="E178" s="14">
        <f t="shared" ref="E178:G178" si="76">E179</f>
        <v>10084.86</v>
      </c>
      <c r="F178" s="24">
        <f t="shared" si="76"/>
        <v>10487.7</v>
      </c>
      <c r="G178" s="24">
        <f t="shared" si="76"/>
        <v>10489.23</v>
      </c>
    </row>
    <row r="179" spans="1:7" ht="74.25" customHeight="1" x14ac:dyDescent="0.25">
      <c r="A179" s="138"/>
      <c r="B179" s="138"/>
      <c r="C179" s="56" t="s">
        <v>53</v>
      </c>
      <c r="D179" s="12">
        <f t="shared" si="74"/>
        <v>31061.79</v>
      </c>
      <c r="E179" s="12">
        <v>10084.86</v>
      </c>
      <c r="F179" s="16">
        <v>10487.7</v>
      </c>
      <c r="G179" s="16">
        <v>10489.23</v>
      </c>
    </row>
    <row r="180" spans="1:7" ht="15.75" customHeight="1" x14ac:dyDescent="0.25">
      <c r="A180" s="138" t="s">
        <v>11</v>
      </c>
      <c r="B180" s="138" t="s">
        <v>140</v>
      </c>
      <c r="C180" s="13" t="s">
        <v>8</v>
      </c>
      <c r="D180" s="12">
        <f t="shared" si="74"/>
        <v>216.31</v>
      </c>
      <c r="E180" s="14">
        <f>E181</f>
        <v>40.9</v>
      </c>
      <c r="F180" s="24">
        <f>F181</f>
        <v>50.41</v>
      </c>
      <c r="G180" s="24">
        <f>G181</f>
        <v>125</v>
      </c>
    </row>
    <row r="181" spans="1:7" ht="31.5" customHeight="1" x14ac:dyDescent="0.25">
      <c r="A181" s="138"/>
      <c r="B181" s="138"/>
      <c r="C181" s="87" t="s">
        <v>53</v>
      </c>
      <c r="D181" s="12">
        <f t="shared" si="74"/>
        <v>216.31</v>
      </c>
      <c r="E181" s="12">
        <f>E183</f>
        <v>40.9</v>
      </c>
      <c r="F181" s="16">
        <f>F183</f>
        <v>50.41</v>
      </c>
      <c r="G181" s="16">
        <f>G183</f>
        <v>125</v>
      </c>
    </row>
    <row r="182" spans="1:7" ht="19.5" customHeight="1" x14ac:dyDescent="0.25">
      <c r="A182" s="138" t="s">
        <v>95</v>
      </c>
      <c r="B182" s="138" t="s">
        <v>140</v>
      </c>
      <c r="C182" s="15" t="s">
        <v>8</v>
      </c>
      <c r="D182" s="12">
        <f t="shared" si="74"/>
        <v>216.31</v>
      </c>
      <c r="E182" s="14">
        <f t="shared" ref="E182:G182" si="77">E183</f>
        <v>40.9</v>
      </c>
      <c r="F182" s="24">
        <f t="shared" si="77"/>
        <v>50.41</v>
      </c>
      <c r="G182" s="24">
        <f t="shared" si="77"/>
        <v>125</v>
      </c>
    </row>
    <row r="183" spans="1:7" ht="33" customHeight="1" x14ac:dyDescent="0.25">
      <c r="A183" s="138"/>
      <c r="B183" s="138"/>
      <c r="C183" s="56" t="s">
        <v>53</v>
      </c>
      <c r="D183" s="12">
        <f t="shared" si="74"/>
        <v>216.31</v>
      </c>
      <c r="E183" s="12">
        <v>40.9</v>
      </c>
      <c r="F183" s="16">
        <v>50.41</v>
      </c>
      <c r="G183" s="16">
        <v>125</v>
      </c>
    </row>
    <row r="184" spans="1:7" ht="16.5" customHeight="1" x14ac:dyDescent="0.25">
      <c r="A184" s="134" t="s">
        <v>24</v>
      </c>
      <c r="B184" s="128" t="s">
        <v>140</v>
      </c>
      <c r="C184" s="13" t="s">
        <v>8</v>
      </c>
      <c r="D184" s="12">
        <f t="shared" si="74"/>
        <v>4044.83</v>
      </c>
      <c r="E184" s="12">
        <f t="shared" ref="E184" si="78">E185</f>
        <v>256.39</v>
      </c>
      <c r="F184" s="16">
        <f>F185+F186</f>
        <v>1441.1200000000001</v>
      </c>
      <c r="G184" s="16">
        <f>G185+G186</f>
        <v>2347.3199999999997</v>
      </c>
    </row>
    <row r="185" spans="1:7" ht="15.75" customHeight="1" x14ac:dyDescent="0.25">
      <c r="A185" s="135"/>
      <c r="B185" s="129"/>
      <c r="C185" s="56" t="s">
        <v>53</v>
      </c>
      <c r="D185" s="12">
        <f t="shared" si="74"/>
        <v>2794.83</v>
      </c>
      <c r="E185" s="12">
        <f>E188+E193+E197+E195</f>
        <v>256.39</v>
      </c>
      <c r="F185" s="16">
        <f>F188+F193+F197+F195+F190</f>
        <v>1441.1200000000001</v>
      </c>
      <c r="G185" s="16">
        <f>G188+G193+G197+G195+G190</f>
        <v>1097.32</v>
      </c>
    </row>
    <row r="186" spans="1:7" ht="18" customHeight="1" x14ac:dyDescent="0.25">
      <c r="A186" s="136"/>
      <c r="B186" s="130"/>
      <c r="C186" s="36" t="s">
        <v>29</v>
      </c>
      <c r="D186" s="12">
        <f t="shared" si="74"/>
        <v>1250</v>
      </c>
      <c r="E186" s="12">
        <v>0</v>
      </c>
      <c r="F186" s="24">
        <f>F191</f>
        <v>0</v>
      </c>
      <c r="G186" s="24">
        <f>G191</f>
        <v>1250</v>
      </c>
    </row>
    <row r="187" spans="1:7" ht="17.25" customHeight="1" x14ac:dyDescent="0.25">
      <c r="A187" s="137" t="s">
        <v>129</v>
      </c>
      <c r="B187" s="138" t="s">
        <v>140</v>
      </c>
      <c r="C187" s="13" t="s">
        <v>8</v>
      </c>
      <c r="D187" s="12">
        <f t="shared" si="74"/>
        <v>2195.69</v>
      </c>
      <c r="E187" s="14">
        <f>E188</f>
        <v>48.19</v>
      </c>
      <c r="F187" s="24">
        <f t="shared" ref="F187:G187" si="79">F188</f>
        <v>1114.04</v>
      </c>
      <c r="G187" s="24">
        <f t="shared" si="79"/>
        <v>1033.46</v>
      </c>
    </row>
    <row r="188" spans="1:7" ht="48.75" customHeight="1" x14ac:dyDescent="0.25">
      <c r="A188" s="137"/>
      <c r="B188" s="138"/>
      <c r="C188" s="56" t="s">
        <v>53</v>
      </c>
      <c r="D188" s="12">
        <f t="shared" si="74"/>
        <v>2195.69</v>
      </c>
      <c r="E188" s="12">
        <v>48.19</v>
      </c>
      <c r="F188" s="16">
        <v>1114.04</v>
      </c>
      <c r="G188" s="16">
        <v>1033.46</v>
      </c>
    </row>
    <row r="189" spans="1:7" ht="13.5" customHeight="1" x14ac:dyDescent="0.25">
      <c r="A189" s="134" t="s">
        <v>67</v>
      </c>
      <c r="B189" s="128" t="s">
        <v>140</v>
      </c>
      <c r="C189" s="13" t="s">
        <v>8</v>
      </c>
      <c r="D189" s="12">
        <f t="shared" si="74"/>
        <v>1401.8400000000001</v>
      </c>
      <c r="E189" s="14">
        <f>E190</f>
        <v>0</v>
      </c>
      <c r="F189" s="16">
        <f>F190+F191</f>
        <v>113.18</v>
      </c>
      <c r="G189" s="16">
        <f>G190+G191</f>
        <v>1288.6600000000001</v>
      </c>
    </row>
    <row r="190" spans="1:7" ht="36" customHeight="1" x14ac:dyDescent="0.25">
      <c r="A190" s="135"/>
      <c r="B190" s="129"/>
      <c r="C190" s="56" t="s">
        <v>53</v>
      </c>
      <c r="D190" s="12">
        <f t="shared" si="74"/>
        <v>151.84</v>
      </c>
      <c r="E190" s="12">
        <v>0</v>
      </c>
      <c r="F190" s="24">
        <v>113.18</v>
      </c>
      <c r="G190" s="16">
        <v>38.659999999999997</v>
      </c>
    </row>
    <row r="191" spans="1:7" ht="17.25" customHeight="1" x14ac:dyDescent="0.25">
      <c r="A191" s="135"/>
      <c r="B191" s="130"/>
      <c r="C191" s="36" t="s">
        <v>29</v>
      </c>
      <c r="D191" s="12">
        <f t="shared" si="74"/>
        <v>1250</v>
      </c>
      <c r="E191" s="12">
        <v>0</v>
      </c>
      <c r="F191" s="24">
        <v>0</v>
      </c>
      <c r="G191" s="16">
        <v>1250</v>
      </c>
    </row>
    <row r="192" spans="1:7" ht="28.5" customHeight="1" x14ac:dyDescent="0.25">
      <c r="A192" s="58" t="s">
        <v>57</v>
      </c>
      <c r="B192" s="146" t="s">
        <v>140</v>
      </c>
      <c r="C192" s="13" t="s">
        <v>8</v>
      </c>
      <c r="D192" s="12">
        <f t="shared" si="74"/>
        <v>355.25</v>
      </c>
      <c r="E192" s="12">
        <f>E193</f>
        <v>141.35</v>
      </c>
      <c r="F192" s="16">
        <f>F193</f>
        <v>213.9</v>
      </c>
      <c r="G192" s="16">
        <f>G193</f>
        <v>0</v>
      </c>
    </row>
    <row r="193" spans="1:7" ht="41.25" customHeight="1" x14ac:dyDescent="0.25">
      <c r="A193" s="89" t="s">
        <v>75</v>
      </c>
      <c r="B193" s="146"/>
      <c r="C193" s="56" t="s">
        <v>53</v>
      </c>
      <c r="D193" s="12">
        <f t="shared" si="74"/>
        <v>355.25</v>
      </c>
      <c r="E193" s="12">
        <v>141.35</v>
      </c>
      <c r="F193" s="16">
        <v>213.9</v>
      </c>
      <c r="G193" s="16">
        <v>0</v>
      </c>
    </row>
    <row r="194" spans="1:7" ht="27" customHeight="1" x14ac:dyDescent="0.25">
      <c r="A194" s="60" t="s">
        <v>77</v>
      </c>
      <c r="B194" s="146" t="s">
        <v>140</v>
      </c>
      <c r="C194" s="33" t="s">
        <v>8</v>
      </c>
      <c r="D194" s="12">
        <f t="shared" ref="D194:D195" si="80">E194+F194+G194</f>
        <v>32.1</v>
      </c>
      <c r="E194" s="16">
        <f>E195</f>
        <v>23</v>
      </c>
      <c r="F194" s="16">
        <f t="shared" ref="F194:G194" si="81">F195</f>
        <v>0</v>
      </c>
      <c r="G194" s="16">
        <f t="shared" si="81"/>
        <v>9.1</v>
      </c>
    </row>
    <row r="195" spans="1:7" ht="66" customHeight="1" x14ac:dyDescent="0.25">
      <c r="A195" s="89" t="s">
        <v>160</v>
      </c>
      <c r="B195" s="146"/>
      <c r="C195" s="87" t="s">
        <v>53</v>
      </c>
      <c r="D195" s="12">
        <f t="shared" si="80"/>
        <v>32.1</v>
      </c>
      <c r="E195" s="16">
        <v>23</v>
      </c>
      <c r="F195" s="16">
        <v>0</v>
      </c>
      <c r="G195" s="16">
        <v>9.1</v>
      </c>
    </row>
    <row r="196" spans="1:7" ht="27" customHeight="1" x14ac:dyDescent="0.25">
      <c r="A196" s="60" t="s">
        <v>76</v>
      </c>
      <c r="B196" s="146" t="s">
        <v>140</v>
      </c>
      <c r="C196" s="13" t="s">
        <v>8</v>
      </c>
      <c r="D196" s="12">
        <f t="shared" si="74"/>
        <v>59.95</v>
      </c>
      <c r="E196" s="16">
        <f>E197</f>
        <v>43.85</v>
      </c>
      <c r="F196" s="16">
        <v>0</v>
      </c>
      <c r="G196" s="16">
        <f>G197</f>
        <v>16.100000000000001</v>
      </c>
    </row>
    <row r="197" spans="1:7" ht="38.25" customHeight="1" x14ac:dyDescent="0.25">
      <c r="A197" s="89" t="s">
        <v>78</v>
      </c>
      <c r="B197" s="146"/>
      <c r="C197" s="87" t="s">
        <v>53</v>
      </c>
      <c r="D197" s="12">
        <f t="shared" si="74"/>
        <v>59.95</v>
      </c>
      <c r="E197" s="16">
        <v>43.85</v>
      </c>
      <c r="F197" s="16">
        <v>0</v>
      </c>
      <c r="G197" s="16">
        <v>16.100000000000001</v>
      </c>
    </row>
    <row r="198" spans="1:7" ht="16.5" customHeight="1" x14ac:dyDescent="0.25">
      <c r="A198" s="142" t="s">
        <v>12</v>
      </c>
      <c r="B198" s="134" t="s">
        <v>84</v>
      </c>
      <c r="C198" s="9" t="s">
        <v>8</v>
      </c>
      <c r="D198" s="10">
        <f t="shared" ref="D198:E198" si="82">D199+D200+D201</f>
        <v>33606.320000000007</v>
      </c>
      <c r="E198" s="10">
        <f t="shared" si="82"/>
        <v>11669.98</v>
      </c>
      <c r="F198" s="10">
        <f>F199+F200+F201</f>
        <v>10652.75</v>
      </c>
      <c r="G198" s="10">
        <f>G199+G200+G201</f>
        <v>11283.59</v>
      </c>
    </row>
    <row r="199" spans="1:7" ht="39" customHeight="1" x14ac:dyDescent="0.25">
      <c r="A199" s="142"/>
      <c r="B199" s="135"/>
      <c r="C199" s="56" t="s">
        <v>53</v>
      </c>
      <c r="D199" s="12">
        <f>D203+D207+D232+D256</f>
        <v>32209.790000000005</v>
      </c>
      <c r="E199" s="12">
        <f t="shared" ref="E199:G199" si="83">E203+E207+E232+E256</f>
        <v>10499.89</v>
      </c>
      <c r="F199" s="12">
        <f t="shared" si="83"/>
        <v>10426.31</v>
      </c>
      <c r="G199" s="12">
        <f t="shared" si="83"/>
        <v>11283.59</v>
      </c>
    </row>
    <row r="200" spans="1:7" ht="17.25" customHeight="1" x14ac:dyDescent="0.25">
      <c r="A200" s="142"/>
      <c r="B200" s="135"/>
      <c r="C200" s="38" t="s">
        <v>30</v>
      </c>
      <c r="D200" s="12">
        <f>E200+F200+G200</f>
        <v>1396.53</v>
      </c>
      <c r="E200" s="16">
        <f>E208+E233</f>
        <v>1170.0899999999999</v>
      </c>
      <c r="F200" s="16">
        <f>F208+F233</f>
        <v>226.44</v>
      </c>
      <c r="G200" s="16">
        <f>G208+G233</f>
        <v>0</v>
      </c>
    </row>
    <row r="201" spans="1:7" ht="42" customHeight="1" x14ac:dyDescent="0.25">
      <c r="A201" s="143"/>
      <c r="B201" s="136"/>
      <c r="C201" s="38" t="s">
        <v>26</v>
      </c>
      <c r="D201" s="12">
        <f t="shared" ref="D201:E201" si="84">D209</f>
        <v>0</v>
      </c>
      <c r="E201" s="16">
        <f t="shared" si="84"/>
        <v>0</v>
      </c>
      <c r="F201" s="12">
        <f>F209</f>
        <v>0</v>
      </c>
      <c r="G201" s="12">
        <f>G209</f>
        <v>0</v>
      </c>
    </row>
    <row r="202" spans="1:7" ht="18.75" customHeight="1" x14ac:dyDescent="0.25">
      <c r="A202" s="145" t="s">
        <v>13</v>
      </c>
      <c r="B202" s="144" t="s">
        <v>141</v>
      </c>
      <c r="C202" s="18" t="s">
        <v>8</v>
      </c>
      <c r="D202" s="14">
        <f>E202+F202+G202</f>
        <v>29042.590000000004</v>
      </c>
      <c r="E202" s="24">
        <f>E203</f>
        <v>9496.7000000000007</v>
      </c>
      <c r="F202" s="14">
        <f>F203</f>
        <v>9476.2800000000007</v>
      </c>
      <c r="G202" s="14">
        <f t="shared" ref="G202" si="85">G203</f>
        <v>10069.61</v>
      </c>
    </row>
    <row r="203" spans="1:7" ht="26.4" x14ac:dyDescent="0.25">
      <c r="A203" s="145"/>
      <c r="B203" s="144"/>
      <c r="C203" s="56" t="s">
        <v>53</v>
      </c>
      <c r="D203" s="14">
        <f>E203+F203+G203</f>
        <v>29042.590000000004</v>
      </c>
      <c r="E203" s="16">
        <f>E205</f>
        <v>9496.7000000000007</v>
      </c>
      <c r="F203" s="12">
        <f>F205</f>
        <v>9476.2800000000007</v>
      </c>
      <c r="G203" s="12">
        <f>G205</f>
        <v>10069.61</v>
      </c>
    </row>
    <row r="204" spans="1:7" ht="16.5" customHeight="1" x14ac:dyDescent="0.25">
      <c r="A204" s="144" t="s">
        <v>50</v>
      </c>
      <c r="B204" s="144" t="s">
        <v>141</v>
      </c>
      <c r="C204" s="13" t="s">
        <v>8</v>
      </c>
      <c r="D204" s="12">
        <f>D205</f>
        <v>29042.590000000004</v>
      </c>
      <c r="E204" s="24">
        <f>E205</f>
        <v>9496.7000000000007</v>
      </c>
      <c r="F204" s="14">
        <f>F205</f>
        <v>9476.2800000000007</v>
      </c>
      <c r="G204" s="14">
        <f>G205</f>
        <v>10069.61</v>
      </c>
    </row>
    <row r="205" spans="1:7" ht="75.75" customHeight="1" x14ac:dyDescent="0.25">
      <c r="A205" s="144"/>
      <c r="B205" s="144"/>
      <c r="C205" s="56" t="s">
        <v>53</v>
      </c>
      <c r="D205" s="12">
        <f t="shared" ref="D205:D216" si="86">E205+F205+G205</f>
        <v>29042.590000000004</v>
      </c>
      <c r="E205" s="16">
        <v>9496.7000000000007</v>
      </c>
      <c r="F205" s="16">
        <v>9476.2800000000007</v>
      </c>
      <c r="G205" s="16">
        <v>10069.61</v>
      </c>
    </row>
    <row r="206" spans="1:7" ht="14.25" customHeight="1" x14ac:dyDescent="0.25">
      <c r="A206" s="134" t="s">
        <v>14</v>
      </c>
      <c r="B206" s="134" t="s">
        <v>141</v>
      </c>
      <c r="C206" s="13" t="s">
        <v>8</v>
      </c>
      <c r="D206" s="12">
        <f t="shared" si="86"/>
        <v>2970.64</v>
      </c>
      <c r="E206" s="16">
        <f>E207+E208</f>
        <v>856.05000000000007</v>
      </c>
      <c r="F206" s="12">
        <f t="shared" ref="F206" si="87">F207+F208</f>
        <v>1095.49</v>
      </c>
      <c r="G206" s="12">
        <f>G207+G208</f>
        <v>1019.1</v>
      </c>
    </row>
    <row r="207" spans="1:7" ht="28.5" customHeight="1" x14ac:dyDescent="0.25">
      <c r="A207" s="135"/>
      <c r="B207" s="135"/>
      <c r="C207" s="56" t="s">
        <v>53</v>
      </c>
      <c r="D207" s="14">
        <f t="shared" si="86"/>
        <v>2594.9500000000003</v>
      </c>
      <c r="E207" s="24">
        <f>E211</f>
        <v>706.80000000000007</v>
      </c>
      <c r="F207" s="14">
        <f t="shared" ref="F207" si="88">F211</f>
        <v>869.05000000000007</v>
      </c>
      <c r="G207" s="14">
        <f>G211</f>
        <v>1019.1</v>
      </c>
    </row>
    <row r="208" spans="1:7" x14ac:dyDescent="0.25">
      <c r="A208" s="135"/>
      <c r="B208" s="135"/>
      <c r="C208" s="38" t="s">
        <v>30</v>
      </c>
      <c r="D208" s="14">
        <f t="shared" si="86"/>
        <v>375.69</v>
      </c>
      <c r="E208" s="24">
        <f>E212</f>
        <v>149.25</v>
      </c>
      <c r="F208" s="24">
        <f t="shared" ref="F208:G208" si="89">F212</f>
        <v>226.44</v>
      </c>
      <c r="G208" s="24">
        <f t="shared" si="89"/>
        <v>0</v>
      </c>
    </row>
    <row r="209" spans="1:7" x14ac:dyDescent="0.25">
      <c r="A209" s="136"/>
      <c r="B209" s="136"/>
      <c r="C209" s="38" t="s">
        <v>26</v>
      </c>
      <c r="D209" s="14">
        <f t="shared" si="86"/>
        <v>0</v>
      </c>
      <c r="E209" s="24">
        <v>0</v>
      </c>
      <c r="F209" s="14">
        <f>F213</f>
        <v>0</v>
      </c>
      <c r="G209" s="14">
        <v>0</v>
      </c>
    </row>
    <row r="210" spans="1:7" ht="16.5" customHeight="1" x14ac:dyDescent="0.25">
      <c r="A210" s="131" t="s">
        <v>66</v>
      </c>
      <c r="B210" s="131" t="s">
        <v>141</v>
      </c>
      <c r="C210" s="23" t="s">
        <v>8</v>
      </c>
      <c r="D210" s="24">
        <f t="shared" si="86"/>
        <v>2970.64</v>
      </c>
      <c r="E210" s="24">
        <f>E211+E212</f>
        <v>856.05000000000007</v>
      </c>
      <c r="F210" s="14">
        <f>F211+F212+F213</f>
        <v>1095.49</v>
      </c>
      <c r="G210" s="24">
        <f>G211+G212</f>
        <v>1019.1</v>
      </c>
    </row>
    <row r="211" spans="1:7" ht="26.4" x14ac:dyDescent="0.25">
      <c r="A211" s="132"/>
      <c r="B211" s="132"/>
      <c r="C211" s="56" t="s">
        <v>53</v>
      </c>
      <c r="D211" s="24">
        <f t="shared" si="86"/>
        <v>2594.9500000000003</v>
      </c>
      <c r="E211" s="42">
        <f>E215+E220+E222+E224+E226+E228+E230+E216</f>
        <v>706.80000000000007</v>
      </c>
      <c r="F211" s="42">
        <f>F215+F220+F222+F224+F226+F228+F230+F216</f>
        <v>869.05000000000007</v>
      </c>
      <c r="G211" s="42">
        <f>G215+G220+G222+G224+G226+G228+G230+G216</f>
        <v>1019.1</v>
      </c>
    </row>
    <row r="212" spans="1:7" x14ac:dyDescent="0.25">
      <c r="A212" s="132"/>
      <c r="B212" s="132"/>
      <c r="C212" s="38" t="s">
        <v>30</v>
      </c>
      <c r="D212" s="24">
        <f t="shared" si="86"/>
        <v>375.69</v>
      </c>
      <c r="E212" s="42">
        <f>E217</f>
        <v>149.25</v>
      </c>
      <c r="F212" s="42">
        <f t="shared" ref="F212" si="90">F217</f>
        <v>226.44</v>
      </c>
      <c r="G212" s="42">
        <v>0</v>
      </c>
    </row>
    <row r="213" spans="1:7" x14ac:dyDescent="0.25">
      <c r="A213" s="133"/>
      <c r="B213" s="133"/>
      <c r="C213" s="38" t="s">
        <v>26</v>
      </c>
      <c r="D213" s="24">
        <f t="shared" si="86"/>
        <v>0</v>
      </c>
      <c r="E213" s="42">
        <v>0</v>
      </c>
      <c r="F213" s="40">
        <f>F218</f>
        <v>0</v>
      </c>
      <c r="G213" s="42">
        <v>0</v>
      </c>
    </row>
    <row r="214" spans="1:7" ht="12.75" customHeight="1" x14ac:dyDescent="0.25">
      <c r="A214" s="131" t="s">
        <v>51</v>
      </c>
      <c r="B214" s="131" t="s">
        <v>141</v>
      </c>
      <c r="C214" s="23" t="s">
        <v>8</v>
      </c>
      <c r="D214" s="24">
        <f t="shared" si="86"/>
        <v>787.26</v>
      </c>
      <c r="E214" s="24">
        <f>E215+E217+E216</f>
        <v>253.85</v>
      </c>
      <c r="F214" s="24">
        <f t="shared" ref="F214" si="91">F215+F217+F216</f>
        <v>383.40999999999997</v>
      </c>
      <c r="G214" s="24">
        <f>G215+G217+G216</f>
        <v>150</v>
      </c>
    </row>
    <row r="215" spans="1:7" ht="26.4" x14ac:dyDescent="0.25">
      <c r="A215" s="132"/>
      <c r="B215" s="132"/>
      <c r="C215" s="62" t="s">
        <v>53</v>
      </c>
      <c r="D215" s="24">
        <f t="shared" si="86"/>
        <v>399.96000000000004</v>
      </c>
      <c r="E215" s="24">
        <v>100</v>
      </c>
      <c r="F215" s="42">
        <v>149.96</v>
      </c>
      <c r="G215" s="42">
        <f>150</f>
        <v>150</v>
      </c>
    </row>
    <row r="216" spans="1:7" ht="39.6" x14ac:dyDescent="0.25">
      <c r="A216" s="132"/>
      <c r="B216" s="132"/>
      <c r="C216" s="62" t="s">
        <v>74</v>
      </c>
      <c r="D216" s="24">
        <f t="shared" si="86"/>
        <v>11.61</v>
      </c>
      <c r="E216" s="24">
        <v>4.5999999999999996</v>
      </c>
      <c r="F216" s="42">
        <v>7.01</v>
      </c>
      <c r="G216" s="42"/>
    </row>
    <row r="217" spans="1:7" x14ac:dyDescent="0.25">
      <c r="A217" s="132"/>
      <c r="B217" s="132"/>
      <c r="C217" s="93" t="s">
        <v>30</v>
      </c>
      <c r="D217" s="24">
        <f t="shared" ref="D217:D226" si="92">E217+F217+G217</f>
        <v>375.69</v>
      </c>
      <c r="E217" s="24">
        <v>149.25</v>
      </c>
      <c r="F217" s="42">
        <v>226.44</v>
      </c>
      <c r="G217" s="42">
        <v>0</v>
      </c>
    </row>
    <row r="218" spans="1:7" ht="16.5" customHeight="1" x14ac:dyDescent="0.25">
      <c r="A218" s="133"/>
      <c r="B218" s="133"/>
      <c r="C218" s="93" t="s">
        <v>26</v>
      </c>
      <c r="D218" s="24">
        <f t="shared" si="92"/>
        <v>0</v>
      </c>
      <c r="E218" s="24">
        <v>0</v>
      </c>
      <c r="F218" s="42">
        <v>0</v>
      </c>
      <c r="G218" s="42">
        <v>0</v>
      </c>
    </row>
    <row r="219" spans="1:7" ht="19.5" customHeight="1" x14ac:dyDescent="0.25">
      <c r="A219" s="131" t="s">
        <v>58</v>
      </c>
      <c r="B219" s="137" t="s">
        <v>142</v>
      </c>
      <c r="C219" s="23" t="s">
        <v>8</v>
      </c>
      <c r="D219" s="24">
        <f t="shared" si="92"/>
        <v>245</v>
      </c>
      <c r="E219" s="24">
        <f>E220</f>
        <v>75</v>
      </c>
      <c r="F219" s="24">
        <f>F220</f>
        <v>75</v>
      </c>
      <c r="G219" s="24">
        <f t="shared" ref="G219" si="93">G220</f>
        <v>95</v>
      </c>
    </row>
    <row r="220" spans="1:7" ht="27.75" customHeight="1" x14ac:dyDescent="0.25">
      <c r="A220" s="133"/>
      <c r="B220" s="137"/>
      <c r="C220" s="57" t="s">
        <v>53</v>
      </c>
      <c r="D220" s="24">
        <f t="shared" si="92"/>
        <v>245</v>
      </c>
      <c r="E220" s="24">
        <v>75</v>
      </c>
      <c r="F220" s="42">
        <v>75</v>
      </c>
      <c r="G220" s="42">
        <v>95</v>
      </c>
    </row>
    <row r="221" spans="1:7" ht="25.5" customHeight="1" x14ac:dyDescent="0.25">
      <c r="A221" s="131" t="s">
        <v>102</v>
      </c>
      <c r="B221" s="137" t="s">
        <v>141</v>
      </c>
      <c r="C221" s="23" t="s">
        <v>8</v>
      </c>
      <c r="D221" s="24">
        <f t="shared" si="92"/>
        <v>1069.74</v>
      </c>
      <c r="E221" s="49">
        <f>E222</f>
        <v>339.85</v>
      </c>
      <c r="F221" s="24">
        <f>F222</f>
        <v>349.89</v>
      </c>
      <c r="G221" s="42">
        <f>G222</f>
        <v>380</v>
      </c>
    </row>
    <row r="222" spans="1:7" ht="26.4" x14ac:dyDescent="0.25">
      <c r="A222" s="133"/>
      <c r="B222" s="137"/>
      <c r="C222" s="56" t="s">
        <v>53</v>
      </c>
      <c r="D222" s="24">
        <f>E222+F222+G222</f>
        <v>1069.74</v>
      </c>
      <c r="E222" s="49">
        <v>339.85</v>
      </c>
      <c r="F222" s="24">
        <v>349.89</v>
      </c>
      <c r="G222" s="42">
        <v>380</v>
      </c>
    </row>
    <row r="223" spans="1:7" x14ac:dyDescent="0.25">
      <c r="A223" s="131" t="s">
        <v>62</v>
      </c>
      <c r="B223" s="137" t="s">
        <v>141</v>
      </c>
      <c r="C223" s="23" t="s">
        <v>8</v>
      </c>
      <c r="D223" s="24">
        <f t="shared" ref="D223:D224" si="94">E223+F223+G223</f>
        <v>390.93999999999994</v>
      </c>
      <c r="E223" s="49">
        <f>E224</f>
        <v>40.11</v>
      </c>
      <c r="F223" s="49">
        <f t="shared" ref="F223:G223" si="95">F224</f>
        <v>128.72999999999999</v>
      </c>
      <c r="G223" s="49">
        <f t="shared" si="95"/>
        <v>222.1</v>
      </c>
    </row>
    <row r="224" spans="1:7" ht="26.25" customHeight="1" x14ac:dyDescent="0.25">
      <c r="A224" s="133"/>
      <c r="B224" s="137"/>
      <c r="C224" s="57" t="s">
        <v>53</v>
      </c>
      <c r="D224" s="24">
        <f t="shared" si="94"/>
        <v>390.93999999999994</v>
      </c>
      <c r="E224" s="49">
        <v>40.11</v>
      </c>
      <c r="F224" s="24">
        <v>128.72999999999999</v>
      </c>
      <c r="G224" s="42">
        <v>222.1</v>
      </c>
    </row>
    <row r="225" spans="1:7" ht="18" customHeight="1" x14ac:dyDescent="0.25">
      <c r="A225" s="131" t="s">
        <v>59</v>
      </c>
      <c r="B225" s="137" t="s">
        <v>141</v>
      </c>
      <c r="C225" s="23" t="s">
        <v>8</v>
      </c>
      <c r="D225" s="24">
        <f>E225+F225+G225</f>
        <v>0</v>
      </c>
      <c r="E225" s="42">
        <f>E226</f>
        <v>0</v>
      </c>
      <c r="F225" s="42">
        <f>F226</f>
        <v>0</v>
      </c>
      <c r="G225" s="42">
        <f>G226</f>
        <v>0</v>
      </c>
    </row>
    <row r="226" spans="1:7" ht="39" customHeight="1" x14ac:dyDescent="0.25">
      <c r="A226" s="133"/>
      <c r="B226" s="137"/>
      <c r="C226" s="56" t="s">
        <v>53</v>
      </c>
      <c r="D226" s="24">
        <f t="shared" si="92"/>
        <v>0</v>
      </c>
      <c r="E226" s="42">
        <v>0</v>
      </c>
      <c r="F226" s="42">
        <v>0</v>
      </c>
      <c r="G226" s="42">
        <v>0</v>
      </c>
    </row>
    <row r="227" spans="1:7" x14ac:dyDescent="0.25">
      <c r="A227" s="131" t="s">
        <v>60</v>
      </c>
      <c r="B227" s="137" t="s">
        <v>142</v>
      </c>
      <c r="C227" s="23" t="s">
        <v>8</v>
      </c>
      <c r="D227" s="24">
        <f>D228</f>
        <v>33</v>
      </c>
      <c r="E227" s="42">
        <f>E228</f>
        <v>2.5</v>
      </c>
      <c r="F227" s="42">
        <f t="shared" ref="F227:G227" si="96">F228</f>
        <v>13.5</v>
      </c>
      <c r="G227" s="42">
        <f t="shared" si="96"/>
        <v>17</v>
      </c>
    </row>
    <row r="228" spans="1:7" ht="27" customHeight="1" x14ac:dyDescent="0.25">
      <c r="A228" s="133"/>
      <c r="B228" s="137"/>
      <c r="C228" s="56" t="s">
        <v>53</v>
      </c>
      <c r="D228" s="24">
        <f>E228+F228+G228</f>
        <v>33</v>
      </c>
      <c r="E228" s="42">
        <v>2.5</v>
      </c>
      <c r="F228" s="42">
        <v>13.5</v>
      </c>
      <c r="G228" s="42">
        <v>17</v>
      </c>
    </row>
    <row r="229" spans="1:7" ht="19.5" customHeight="1" x14ac:dyDescent="0.25">
      <c r="A229" s="131" t="s">
        <v>61</v>
      </c>
      <c r="B229" s="137" t="s">
        <v>142</v>
      </c>
      <c r="C229" s="23" t="s">
        <v>8</v>
      </c>
      <c r="D229" s="24">
        <f t="shared" ref="D229:D230" si="97">E229+F229+G229</f>
        <v>444.70000000000005</v>
      </c>
      <c r="E229" s="42">
        <f>E230</f>
        <v>144.74</v>
      </c>
      <c r="F229" s="42">
        <f t="shared" ref="F229:G229" si="98">F230</f>
        <v>144.96</v>
      </c>
      <c r="G229" s="42">
        <f t="shared" si="98"/>
        <v>155</v>
      </c>
    </row>
    <row r="230" spans="1:7" ht="28.5" customHeight="1" x14ac:dyDescent="0.25">
      <c r="A230" s="133"/>
      <c r="B230" s="137"/>
      <c r="C230" s="57" t="s">
        <v>53</v>
      </c>
      <c r="D230" s="24">
        <f t="shared" si="97"/>
        <v>444.70000000000005</v>
      </c>
      <c r="E230" s="42">
        <v>144.74</v>
      </c>
      <c r="F230" s="42">
        <v>144.96</v>
      </c>
      <c r="G230" s="42">
        <v>155</v>
      </c>
    </row>
    <row r="231" spans="1:7" ht="23.25" customHeight="1" x14ac:dyDescent="0.25">
      <c r="A231" s="134" t="s">
        <v>24</v>
      </c>
      <c r="B231" s="134" t="s">
        <v>141</v>
      </c>
      <c r="C231" s="13" t="s">
        <v>8</v>
      </c>
      <c r="D231" s="14">
        <f t="shared" ref="D231:D233" si="99">E231+F231+G231</f>
        <v>1412.8899999999999</v>
      </c>
      <c r="E231" s="24">
        <f>E232+E233</f>
        <v>1297.6699999999998</v>
      </c>
      <c r="F231" s="24">
        <f>F232+F233</f>
        <v>17.72</v>
      </c>
      <c r="G231" s="14">
        <f t="shared" ref="G231" si="100">G232+G233</f>
        <v>97.5</v>
      </c>
    </row>
    <row r="232" spans="1:7" ht="26.4" x14ac:dyDescent="0.25">
      <c r="A232" s="135"/>
      <c r="B232" s="135"/>
      <c r="C232" s="56" t="s">
        <v>53</v>
      </c>
      <c r="D232" s="16">
        <f t="shared" ref="D232:E232" si="101">D238+D241+D253+D244+D247+D250+D235</f>
        <v>392.04999999999995</v>
      </c>
      <c r="E232" s="16">
        <f t="shared" si="101"/>
        <v>276.83</v>
      </c>
      <c r="F232" s="16">
        <f>F238+F241+F253+F244+F247+F250+F235</f>
        <v>17.72</v>
      </c>
      <c r="G232" s="16">
        <f>G238+G241+G253+G244+G247+G250+G235</f>
        <v>97.5</v>
      </c>
    </row>
    <row r="233" spans="1:7" x14ac:dyDescent="0.25">
      <c r="A233" s="136"/>
      <c r="B233" s="136"/>
      <c r="C233" s="54" t="s">
        <v>29</v>
      </c>
      <c r="D233" s="12">
        <f t="shared" si="99"/>
        <v>1020.8399999999999</v>
      </c>
      <c r="E233" s="16">
        <f>E239+E242+E245</f>
        <v>1020.8399999999999</v>
      </c>
      <c r="F233" s="16">
        <f t="shared" ref="F233:G233" si="102">F239+F242</f>
        <v>0</v>
      </c>
      <c r="G233" s="12">
        <f t="shared" si="102"/>
        <v>0</v>
      </c>
    </row>
    <row r="234" spans="1:7" ht="18.75" customHeight="1" x14ac:dyDescent="0.25">
      <c r="A234" s="134" t="s">
        <v>154</v>
      </c>
      <c r="B234" s="134" t="s">
        <v>141</v>
      </c>
      <c r="C234" s="33" t="s">
        <v>8</v>
      </c>
      <c r="D234" s="12">
        <f t="shared" ref="D234:D240" si="103">E234+F234+G234</f>
        <v>20</v>
      </c>
      <c r="E234" s="16">
        <f>E235+E236</f>
        <v>0</v>
      </c>
      <c r="F234" s="16">
        <f>F235</f>
        <v>0</v>
      </c>
      <c r="G234" s="12">
        <f>G235</f>
        <v>20</v>
      </c>
    </row>
    <row r="235" spans="1:7" ht="16.5" customHeight="1" x14ac:dyDescent="0.25">
      <c r="A235" s="135"/>
      <c r="B235" s="135"/>
      <c r="C235" s="114" t="s">
        <v>53</v>
      </c>
      <c r="D235" s="12">
        <f t="shared" si="103"/>
        <v>20</v>
      </c>
      <c r="E235" s="16">
        <v>0</v>
      </c>
      <c r="F235" s="16">
        <v>0</v>
      </c>
      <c r="G235" s="16">
        <v>20</v>
      </c>
    </row>
    <row r="236" spans="1:7" ht="16.5" customHeight="1" x14ac:dyDescent="0.25">
      <c r="A236" s="136"/>
      <c r="B236" s="136"/>
      <c r="C236" s="112" t="s">
        <v>29</v>
      </c>
      <c r="D236" s="12">
        <f t="shared" si="103"/>
        <v>0</v>
      </c>
      <c r="E236" s="16">
        <v>0</v>
      </c>
      <c r="F236" s="16">
        <v>0</v>
      </c>
      <c r="G236" s="16">
        <v>0</v>
      </c>
    </row>
    <row r="237" spans="1:7" ht="27" customHeight="1" x14ac:dyDescent="0.25">
      <c r="A237" s="131" t="s">
        <v>125</v>
      </c>
      <c r="B237" s="134" t="s">
        <v>141</v>
      </c>
      <c r="C237" s="33" t="s">
        <v>8</v>
      </c>
      <c r="D237" s="12">
        <f t="shared" si="103"/>
        <v>100</v>
      </c>
      <c r="E237" s="16">
        <f>E238+E239</f>
        <v>100</v>
      </c>
      <c r="F237" s="16">
        <f>F238</f>
        <v>0</v>
      </c>
      <c r="G237" s="16">
        <f>G238</f>
        <v>0</v>
      </c>
    </row>
    <row r="238" spans="1:7" ht="25.5" customHeight="1" x14ac:dyDescent="0.25">
      <c r="A238" s="132"/>
      <c r="B238" s="135"/>
      <c r="C238" s="56" t="s">
        <v>53</v>
      </c>
      <c r="D238" s="12">
        <f t="shared" si="103"/>
        <v>0.56999999999999995</v>
      </c>
      <c r="E238" s="16">
        <v>0.56999999999999995</v>
      </c>
      <c r="F238" s="16">
        <v>0</v>
      </c>
      <c r="G238" s="16">
        <v>0</v>
      </c>
    </row>
    <row r="239" spans="1:7" ht="20.25" customHeight="1" x14ac:dyDescent="0.25">
      <c r="A239" s="133"/>
      <c r="B239" s="136"/>
      <c r="C239" s="48" t="s">
        <v>29</v>
      </c>
      <c r="D239" s="12">
        <f t="shared" si="103"/>
        <v>99.43</v>
      </c>
      <c r="E239" s="16">
        <v>99.43</v>
      </c>
      <c r="F239" s="16">
        <v>0</v>
      </c>
      <c r="G239" s="16">
        <v>0</v>
      </c>
    </row>
    <row r="240" spans="1:7" ht="20.25" customHeight="1" x14ac:dyDescent="0.25">
      <c r="A240" s="134" t="s">
        <v>132</v>
      </c>
      <c r="B240" s="134" t="s">
        <v>141</v>
      </c>
      <c r="C240" s="33" t="s">
        <v>8</v>
      </c>
      <c r="D240" s="12">
        <f t="shared" si="103"/>
        <v>240.68</v>
      </c>
      <c r="E240" s="16">
        <f>E241+E242</f>
        <v>233.36</v>
      </c>
      <c r="F240" s="16">
        <f t="shared" ref="F240:G240" si="104">F241+F242</f>
        <v>7.32</v>
      </c>
      <c r="G240" s="16">
        <f t="shared" si="104"/>
        <v>0</v>
      </c>
    </row>
    <row r="241" spans="1:7" ht="30" customHeight="1" x14ac:dyDescent="0.25">
      <c r="A241" s="135"/>
      <c r="B241" s="135"/>
      <c r="C241" s="56" t="s">
        <v>53</v>
      </c>
      <c r="D241" s="12">
        <f t="shared" ref="D241:D242" si="105">E241+F241+G241</f>
        <v>240.68</v>
      </c>
      <c r="E241" s="16">
        <v>233.36</v>
      </c>
      <c r="F241" s="16">
        <v>7.32</v>
      </c>
      <c r="G241" s="16">
        <v>0</v>
      </c>
    </row>
    <row r="242" spans="1:7" ht="45" customHeight="1" x14ac:dyDescent="0.25">
      <c r="A242" s="136"/>
      <c r="B242" s="136"/>
      <c r="C242" s="48" t="s">
        <v>29</v>
      </c>
      <c r="D242" s="12">
        <f t="shared" si="105"/>
        <v>0</v>
      </c>
      <c r="E242" s="12">
        <v>0</v>
      </c>
      <c r="F242" s="16">
        <v>0</v>
      </c>
      <c r="G242" s="12">
        <v>0</v>
      </c>
    </row>
    <row r="243" spans="1:7" ht="23.25" customHeight="1" x14ac:dyDescent="0.25">
      <c r="A243" s="134" t="s">
        <v>126</v>
      </c>
      <c r="B243" s="134" t="s">
        <v>141</v>
      </c>
      <c r="C243" s="33" t="s">
        <v>8</v>
      </c>
      <c r="D243" s="12">
        <f>E243+F243+G243</f>
        <v>949.91</v>
      </c>
      <c r="E243" s="12">
        <f>E244+E245</f>
        <v>949.91</v>
      </c>
      <c r="F243" s="16">
        <f t="shared" ref="F243:G243" si="106">F244+F245</f>
        <v>0</v>
      </c>
      <c r="G243" s="12">
        <f t="shared" si="106"/>
        <v>0</v>
      </c>
    </row>
    <row r="244" spans="1:7" ht="31.5" customHeight="1" x14ac:dyDescent="0.25">
      <c r="A244" s="135"/>
      <c r="B244" s="135"/>
      <c r="C244" s="78" t="s">
        <v>53</v>
      </c>
      <c r="D244" s="12">
        <f t="shared" ref="D244:D248" si="107">E244+F244+G244</f>
        <v>28.5</v>
      </c>
      <c r="E244" s="12">
        <v>28.5</v>
      </c>
      <c r="F244" s="16">
        <v>0</v>
      </c>
      <c r="G244" s="12">
        <v>0</v>
      </c>
    </row>
    <row r="245" spans="1:7" ht="23.25" customHeight="1" x14ac:dyDescent="0.25">
      <c r="A245" s="136"/>
      <c r="B245" s="136"/>
      <c r="C245" s="77" t="s">
        <v>29</v>
      </c>
      <c r="D245" s="12">
        <f t="shared" si="107"/>
        <v>921.41</v>
      </c>
      <c r="E245" s="12">
        <v>921.41</v>
      </c>
      <c r="F245" s="16">
        <v>0</v>
      </c>
      <c r="G245" s="12">
        <v>0</v>
      </c>
    </row>
    <row r="246" spans="1:7" ht="23.25" customHeight="1" x14ac:dyDescent="0.25">
      <c r="A246" s="134" t="s">
        <v>127</v>
      </c>
      <c r="B246" s="134" t="s">
        <v>141</v>
      </c>
      <c r="C246" s="33" t="s">
        <v>8</v>
      </c>
      <c r="D246" s="12">
        <f>E246+F246+G246</f>
        <v>0</v>
      </c>
      <c r="E246" s="12">
        <v>0</v>
      </c>
      <c r="F246" s="16">
        <f>F247</f>
        <v>0</v>
      </c>
      <c r="G246" s="12">
        <f>G247</f>
        <v>0</v>
      </c>
    </row>
    <row r="247" spans="1:7" ht="42" customHeight="1" x14ac:dyDescent="0.25">
      <c r="A247" s="135"/>
      <c r="B247" s="135"/>
      <c r="C247" s="91" t="s">
        <v>74</v>
      </c>
      <c r="D247" s="12">
        <f t="shared" si="107"/>
        <v>0</v>
      </c>
      <c r="E247" s="12">
        <v>0</v>
      </c>
      <c r="F247" s="16">
        <v>0</v>
      </c>
      <c r="G247" s="12">
        <v>0</v>
      </c>
    </row>
    <row r="248" spans="1:7" ht="23.25" customHeight="1" x14ac:dyDescent="0.25">
      <c r="A248" s="136"/>
      <c r="B248" s="136"/>
      <c r="C248" s="90" t="s">
        <v>29</v>
      </c>
      <c r="D248" s="12">
        <f t="shared" si="107"/>
        <v>0</v>
      </c>
      <c r="E248" s="12">
        <v>0</v>
      </c>
      <c r="F248" s="16">
        <v>0</v>
      </c>
      <c r="G248" s="12">
        <v>0</v>
      </c>
    </row>
    <row r="249" spans="1:7" ht="23.25" customHeight="1" x14ac:dyDescent="0.25">
      <c r="A249" s="131" t="s">
        <v>156</v>
      </c>
      <c r="B249" s="131" t="s">
        <v>141</v>
      </c>
      <c r="C249" s="23" t="s">
        <v>8</v>
      </c>
      <c r="D249" s="16">
        <f>E249+F249+G249</f>
        <v>84.4</v>
      </c>
      <c r="E249" s="16">
        <f>E250+E251</f>
        <v>14.4</v>
      </c>
      <c r="F249" s="16">
        <f t="shared" ref="F249:G249" si="108">F250+F251</f>
        <v>0</v>
      </c>
      <c r="G249" s="12">
        <f t="shared" si="108"/>
        <v>70</v>
      </c>
    </row>
    <row r="250" spans="1:7" ht="23.25" customHeight="1" x14ac:dyDescent="0.25">
      <c r="A250" s="132"/>
      <c r="B250" s="132"/>
      <c r="C250" s="62" t="s">
        <v>53</v>
      </c>
      <c r="D250" s="16">
        <f t="shared" ref="D250:D251" si="109">E250+F250+G250</f>
        <v>84.4</v>
      </c>
      <c r="E250" s="16">
        <v>14.4</v>
      </c>
      <c r="F250" s="16">
        <v>0</v>
      </c>
      <c r="G250" s="16">
        <v>70</v>
      </c>
    </row>
    <row r="251" spans="1:7" ht="23.25" customHeight="1" x14ac:dyDescent="0.25">
      <c r="A251" s="133"/>
      <c r="B251" s="133"/>
      <c r="C251" s="117" t="s">
        <v>29</v>
      </c>
      <c r="D251" s="16">
        <f t="shared" si="109"/>
        <v>0</v>
      </c>
      <c r="E251" s="16">
        <v>0</v>
      </c>
      <c r="F251" s="16">
        <v>0</v>
      </c>
      <c r="G251" s="16">
        <v>0</v>
      </c>
    </row>
    <row r="252" spans="1:7" ht="23.25" customHeight="1" x14ac:dyDescent="0.25">
      <c r="A252" s="131" t="s">
        <v>128</v>
      </c>
      <c r="B252" s="131" t="s">
        <v>141</v>
      </c>
      <c r="C252" s="23" t="s">
        <v>8</v>
      </c>
      <c r="D252" s="16">
        <f>E252+F252+G252</f>
        <v>17.899999999999999</v>
      </c>
      <c r="E252" s="16">
        <f>E253+E254</f>
        <v>0</v>
      </c>
      <c r="F252" s="16">
        <f t="shared" ref="F252:G252" si="110">F253+F254</f>
        <v>10.4</v>
      </c>
      <c r="G252" s="16">
        <f t="shared" si="110"/>
        <v>7.5</v>
      </c>
    </row>
    <row r="253" spans="1:7" ht="31.5" customHeight="1" x14ac:dyDescent="0.25">
      <c r="A253" s="132"/>
      <c r="B253" s="132"/>
      <c r="C253" s="62" t="s">
        <v>53</v>
      </c>
      <c r="D253" s="16">
        <f t="shared" ref="D253:D254" si="111">E253+F253+G253</f>
        <v>17.899999999999999</v>
      </c>
      <c r="E253" s="16">
        <v>0</v>
      </c>
      <c r="F253" s="16">
        <v>10.4</v>
      </c>
      <c r="G253" s="16">
        <v>7.5</v>
      </c>
    </row>
    <row r="254" spans="1:7" ht="23.25" customHeight="1" x14ac:dyDescent="0.25">
      <c r="A254" s="133"/>
      <c r="B254" s="133"/>
      <c r="C254" s="59" t="s">
        <v>29</v>
      </c>
      <c r="D254" s="16">
        <f t="shared" si="111"/>
        <v>0</v>
      </c>
      <c r="E254" s="16">
        <v>0</v>
      </c>
      <c r="F254" s="16">
        <v>0</v>
      </c>
      <c r="G254" s="16">
        <v>0</v>
      </c>
    </row>
    <row r="255" spans="1:7" ht="22.5" customHeight="1" x14ac:dyDescent="0.25">
      <c r="A255" s="155" t="s">
        <v>73</v>
      </c>
      <c r="B255" s="131" t="s">
        <v>141</v>
      </c>
      <c r="C255" s="23" t="s">
        <v>8</v>
      </c>
      <c r="D255" s="24">
        <f>E255+F255+G255</f>
        <v>180.2</v>
      </c>
      <c r="E255" s="24">
        <f>E256</f>
        <v>19.560000000000002</v>
      </c>
      <c r="F255" s="24">
        <f>F256</f>
        <v>63.26</v>
      </c>
      <c r="G255" s="24">
        <f>G256</f>
        <v>97.38000000000001</v>
      </c>
    </row>
    <row r="256" spans="1:7" ht="40.5" customHeight="1" x14ac:dyDescent="0.25">
      <c r="A256" s="156"/>
      <c r="B256" s="133"/>
      <c r="C256" s="62" t="s">
        <v>53</v>
      </c>
      <c r="D256" s="24">
        <f t="shared" ref="D256:D260" si="112">E256+F256+G256</f>
        <v>180.2</v>
      </c>
      <c r="E256" s="16">
        <f>E258+E260</f>
        <v>19.560000000000002</v>
      </c>
      <c r="F256" s="16">
        <f>F258+F260</f>
        <v>63.26</v>
      </c>
      <c r="G256" s="16">
        <f t="shared" ref="G256" si="113">G258+G260</f>
        <v>97.38000000000001</v>
      </c>
    </row>
    <row r="257" spans="1:7" ht="40.5" customHeight="1" x14ac:dyDescent="0.25">
      <c r="A257" s="157" t="s">
        <v>153</v>
      </c>
      <c r="B257" s="137" t="s">
        <v>141</v>
      </c>
      <c r="C257" s="23" t="s">
        <v>8</v>
      </c>
      <c r="D257" s="24">
        <f t="shared" si="112"/>
        <v>158.24</v>
      </c>
      <c r="E257" s="16">
        <f>E258</f>
        <v>6</v>
      </c>
      <c r="F257" s="16">
        <f>F258</f>
        <v>63.26</v>
      </c>
      <c r="G257" s="16">
        <f>G258</f>
        <v>88.98</v>
      </c>
    </row>
    <row r="258" spans="1:7" ht="40.5" customHeight="1" x14ac:dyDescent="0.25">
      <c r="A258" s="157"/>
      <c r="B258" s="137"/>
      <c r="C258" s="62" t="s">
        <v>53</v>
      </c>
      <c r="D258" s="24">
        <f t="shared" si="112"/>
        <v>158.24</v>
      </c>
      <c r="E258" s="16">
        <v>6</v>
      </c>
      <c r="F258" s="16">
        <v>63.26</v>
      </c>
      <c r="G258" s="16">
        <f>2.4+6+80.58</f>
        <v>88.98</v>
      </c>
    </row>
    <row r="259" spans="1:7" ht="40.5" customHeight="1" x14ac:dyDescent="0.25">
      <c r="A259" s="157" t="s">
        <v>72</v>
      </c>
      <c r="B259" s="137" t="s">
        <v>141</v>
      </c>
      <c r="C259" s="23" t="s">
        <v>8</v>
      </c>
      <c r="D259" s="24">
        <f t="shared" si="112"/>
        <v>21.96</v>
      </c>
      <c r="E259" s="16">
        <f>E260</f>
        <v>13.56</v>
      </c>
      <c r="F259" s="16">
        <f t="shared" ref="F259:G259" si="114">F260</f>
        <v>0</v>
      </c>
      <c r="G259" s="16">
        <f t="shared" si="114"/>
        <v>8.4</v>
      </c>
    </row>
    <row r="260" spans="1:7" ht="32.25" customHeight="1" x14ac:dyDescent="0.25">
      <c r="A260" s="157"/>
      <c r="B260" s="137"/>
      <c r="C260" s="62" t="s">
        <v>53</v>
      </c>
      <c r="D260" s="24">
        <f t="shared" si="112"/>
        <v>21.96</v>
      </c>
      <c r="E260" s="16">
        <v>13.56</v>
      </c>
      <c r="F260" s="16">
        <v>0</v>
      </c>
      <c r="G260" s="12">
        <v>8.4</v>
      </c>
    </row>
    <row r="261" spans="1:7" ht="21.75" customHeight="1" x14ac:dyDescent="0.25">
      <c r="A261" s="148" t="s">
        <v>15</v>
      </c>
      <c r="B261" s="138" t="s">
        <v>84</v>
      </c>
      <c r="C261" s="9" t="s">
        <v>8</v>
      </c>
      <c r="D261" s="10">
        <f>D262</f>
        <v>218.23</v>
      </c>
      <c r="E261" s="10">
        <f t="shared" ref="E261:G261" si="115">E262</f>
        <v>38.85</v>
      </c>
      <c r="F261" s="10">
        <f t="shared" si="115"/>
        <v>79.38</v>
      </c>
      <c r="G261" s="10">
        <f t="shared" si="115"/>
        <v>100</v>
      </c>
    </row>
    <row r="262" spans="1:7" ht="85.5" customHeight="1" x14ac:dyDescent="0.25">
      <c r="A262" s="148"/>
      <c r="B262" s="138"/>
      <c r="C262" s="56" t="s">
        <v>53</v>
      </c>
      <c r="D262" s="11">
        <f>D264</f>
        <v>218.23</v>
      </c>
      <c r="E262" s="16">
        <f>E264</f>
        <v>38.85</v>
      </c>
      <c r="F262" s="16">
        <f>F264</f>
        <v>79.38</v>
      </c>
      <c r="G262" s="16">
        <f>G264</f>
        <v>100</v>
      </c>
    </row>
    <row r="263" spans="1:7" ht="17.25" customHeight="1" x14ac:dyDescent="0.25">
      <c r="A263" s="138" t="s">
        <v>23</v>
      </c>
      <c r="B263" s="138" t="s">
        <v>124</v>
      </c>
      <c r="C263" s="23" t="s">
        <v>8</v>
      </c>
      <c r="D263" s="24">
        <f>D264</f>
        <v>218.23</v>
      </c>
      <c r="E263" s="24">
        <f t="shared" ref="E263:G263" si="116">E264</f>
        <v>38.85</v>
      </c>
      <c r="F263" s="14">
        <f t="shared" si="116"/>
        <v>79.38</v>
      </c>
      <c r="G263" s="14">
        <f t="shared" si="116"/>
        <v>100</v>
      </c>
    </row>
    <row r="264" spans="1:7" ht="46.5" customHeight="1" x14ac:dyDescent="0.25">
      <c r="A264" s="138"/>
      <c r="B264" s="138"/>
      <c r="C264" s="56" t="s">
        <v>53</v>
      </c>
      <c r="D264" s="11">
        <f>D266</f>
        <v>218.23</v>
      </c>
      <c r="E264" s="16">
        <f>E266</f>
        <v>38.85</v>
      </c>
      <c r="F264" s="16">
        <f>F266</f>
        <v>79.38</v>
      </c>
      <c r="G264" s="16">
        <f>G266</f>
        <v>100</v>
      </c>
    </row>
    <row r="265" spans="1:7" ht="14.25" customHeight="1" x14ac:dyDescent="0.25">
      <c r="A265" s="138" t="s">
        <v>16</v>
      </c>
      <c r="B265" s="138" t="s">
        <v>124</v>
      </c>
      <c r="C265" s="15" t="s">
        <v>8</v>
      </c>
      <c r="D265" s="6">
        <f>D266</f>
        <v>218.23</v>
      </c>
      <c r="E265" s="24">
        <f>E266</f>
        <v>38.85</v>
      </c>
      <c r="F265" s="14">
        <f>F266</f>
        <v>79.38</v>
      </c>
      <c r="G265" s="14">
        <f>G266</f>
        <v>100</v>
      </c>
    </row>
    <row r="266" spans="1:7" ht="30" customHeight="1" x14ac:dyDescent="0.25">
      <c r="A266" s="138"/>
      <c r="B266" s="138"/>
      <c r="C266" s="56" t="s">
        <v>53</v>
      </c>
      <c r="D266" s="11">
        <f>E266+F266+G266</f>
        <v>218.23</v>
      </c>
      <c r="E266" s="16">
        <v>38.85</v>
      </c>
      <c r="F266" s="16">
        <v>79.38</v>
      </c>
      <c r="G266" s="16">
        <v>100</v>
      </c>
    </row>
    <row r="267" spans="1:7" ht="15" customHeight="1" x14ac:dyDescent="0.25">
      <c r="A267" s="148" t="s">
        <v>17</v>
      </c>
      <c r="B267" s="138" t="s">
        <v>84</v>
      </c>
      <c r="C267" s="9" t="s">
        <v>8</v>
      </c>
      <c r="D267" s="10">
        <f t="shared" ref="D267:E267" si="117">D268+D269+D270</f>
        <v>1034.5999999999999</v>
      </c>
      <c r="E267" s="10">
        <f t="shared" si="117"/>
        <v>165.82999999999998</v>
      </c>
      <c r="F267" s="10">
        <f>F268+F269+F270</f>
        <v>275.85000000000002</v>
      </c>
      <c r="G267" s="10">
        <f>G268+G269+G270</f>
        <v>592.91999999999996</v>
      </c>
    </row>
    <row r="268" spans="1:7" ht="43.5" customHeight="1" x14ac:dyDescent="0.25">
      <c r="A268" s="148"/>
      <c r="B268" s="138"/>
      <c r="C268" s="56" t="s">
        <v>53</v>
      </c>
      <c r="D268" s="28">
        <f>E268+F268+G268</f>
        <v>1034.5999999999999</v>
      </c>
      <c r="E268" s="29">
        <f>E272+E273+E274</f>
        <v>165.82999999999998</v>
      </c>
      <c r="F268" s="29">
        <f>F272+F273+F274</f>
        <v>275.85000000000002</v>
      </c>
      <c r="G268" s="29">
        <f t="shared" ref="G268" si="118">G272+G273+G274</f>
        <v>592.91999999999996</v>
      </c>
    </row>
    <row r="269" spans="1:7" ht="17.25" customHeight="1" x14ac:dyDescent="0.25">
      <c r="A269" s="148"/>
      <c r="B269" s="147"/>
      <c r="C269" s="39" t="s">
        <v>29</v>
      </c>
      <c r="D269" s="11">
        <f t="shared" ref="D269:D276" si="119">E269+F269+G269</f>
        <v>0</v>
      </c>
      <c r="E269" s="29">
        <v>0</v>
      </c>
      <c r="F269" s="17">
        <v>0</v>
      </c>
      <c r="G269" s="30">
        <v>0</v>
      </c>
    </row>
    <row r="270" spans="1:7" ht="33.75" customHeight="1" x14ac:dyDescent="0.25">
      <c r="A270" s="148"/>
      <c r="B270" s="147"/>
      <c r="C270" s="37" t="s">
        <v>26</v>
      </c>
      <c r="D270" s="11">
        <f t="shared" si="119"/>
        <v>0</v>
      </c>
      <c r="E270" s="12">
        <f>E296</f>
        <v>0</v>
      </c>
      <c r="F270" s="11">
        <v>0</v>
      </c>
      <c r="G270" s="11">
        <v>0</v>
      </c>
    </row>
    <row r="271" spans="1:7" ht="15.75" customHeight="1" x14ac:dyDescent="0.25">
      <c r="A271" s="128" t="s">
        <v>25</v>
      </c>
      <c r="B271" s="128" t="s">
        <v>85</v>
      </c>
      <c r="C271" s="23" t="s">
        <v>8</v>
      </c>
      <c r="D271" s="24">
        <f t="shared" si="119"/>
        <v>1034.5999999999999</v>
      </c>
      <c r="E271" s="24">
        <f t="shared" ref="E271" si="120">E272+E273</f>
        <v>165.82999999999998</v>
      </c>
      <c r="F271" s="24">
        <f>F275+F279+F282+F286+F290+F294</f>
        <v>275.85000000000002</v>
      </c>
      <c r="G271" s="24">
        <f>G275+G279+G282+G286+G290+G294</f>
        <v>592.91999999999996</v>
      </c>
    </row>
    <row r="272" spans="1:7" ht="33" customHeight="1" x14ac:dyDescent="0.25">
      <c r="A272" s="129"/>
      <c r="B272" s="129"/>
      <c r="C272" s="56" t="s">
        <v>53</v>
      </c>
      <c r="D272" s="31">
        <f>E272+F272+G272</f>
        <v>1034.5999999999999</v>
      </c>
      <c r="E272" s="63">
        <f>E275+E279+E281</f>
        <v>165.82999999999998</v>
      </c>
      <c r="F272" s="16">
        <f>F275+F281+F283+F287+F295+F291</f>
        <v>275.85000000000002</v>
      </c>
      <c r="G272" s="165">
        <f>G275+G281+G283+G287+G295+G291</f>
        <v>592.91999999999996</v>
      </c>
    </row>
    <row r="273" spans="1:7" ht="30.75" customHeight="1" x14ac:dyDescent="0.25">
      <c r="A273" s="129"/>
      <c r="B273" s="129"/>
      <c r="C273" s="41" t="s">
        <v>29</v>
      </c>
      <c r="D273" s="11">
        <f t="shared" si="119"/>
        <v>0</v>
      </c>
      <c r="E273" s="12">
        <v>0</v>
      </c>
      <c r="F273" s="16">
        <f>F296</f>
        <v>0</v>
      </c>
      <c r="G273" s="16">
        <v>0</v>
      </c>
    </row>
    <row r="274" spans="1:7" ht="66" customHeight="1" x14ac:dyDescent="0.25">
      <c r="A274" s="130"/>
      <c r="B274" s="130"/>
      <c r="C274" s="41" t="s">
        <v>26</v>
      </c>
      <c r="D274" s="11">
        <f t="shared" si="119"/>
        <v>0</v>
      </c>
      <c r="E274" s="12">
        <v>0</v>
      </c>
      <c r="F274" s="16">
        <f>F297</f>
        <v>0</v>
      </c>
      <c r="G274" s="16">
        <v>0</v>
      </c>
    </row>
    <row r="275" spans="1:7" ht="15" customHeight="1" x14ac:dyDescent="0.25">
      <c r="A275" s="138" t="s">
        <v>93</v>
      </c>
      <c r="B275" s="131" t="s">
        <v>101</v>
      </c>
      <c r="C275" s="25" t="s">
        <v>8</v>
      </c>
      <c r="D275" s="6">
        <f>E275+F275+G275</f>
        <v>104.47</v>
      </c>
      <c r="E275" s="14">
        <f>E276+E296+E297</f>
        <v>104.47</v>
      </c>
      <c r="F275" s="24">
        <f>F276+F296+F297+F279</f>
        <v>0</v>
      </c>
      <c r="G275" s="24">
        <f>G276+G296+G297</f>
        <v>0</v>
      </c>
    </row>
    <row r="276" spans="1:7" ht="12.75" customHeight="1" x14ac:dyDescent="0.25">
      <c r="A276" s="138"/>
      <c r="B276" s="132"/>
      <c r="C276" s="138" t="s">
        <v>53</v>
      </c>
      <c r="D276" s="11">
        <f t="shared" si="119"/>
        <v>104.47</v>
      </c>
      <c r="E276" s="12">
        <f>E277+E278+E279</f>
        <v>104.47</v>
      </c>
      <c r="F276" s="16">
        <f>F277+F278+F279</f>
        <v>0</v>
      </c>
      <c r="G276" s="16">
        <v>0</v>
      </c>
    </row>
    <row r="277" spans="1:7" ht="25.5" customHeight="1" x14ac:dyDescent="0.25">
      <c r="A277" s="138"/>
      <c r="B277" s="132"/>
      <c r="C277" s="138"/>
      <c r="D277" s="11">
        <f>E277+F277+G277</f>
        <v>104.47</v>
      </c>
      <c r="E277" s="12">
        <v>104.47</v>
      </c>
      <c r="F277" s="16">
        <v>0</v>
      </c>
      <c r="G277" s="16">
        <v>0</v>
      </c>
    </row>
    <row r="278" spans="1:7" x14ac:dyDescent="0.25">
      <c r="A278" s="138"/>
      <c r="B278" s="133"/>
      <c r="C278" s="138"/>
      <c r="D278" s="11">
        <f t="shared" ref="D278" si="121">E278+F278+G278</f>
        <v>0</v>
      </c>
      <c r="E278" s="12">
        <v>0</v>
      </c>
      <c r="F278" s="16">
        <v>0</v>
      </c>
      <c r="G278" s="16">
        <v>0</v>
      </c>
    </row>
    <row r="279" spans="1:7" x14ac:dyDescent="0.25">
      <c r="A279" s="138"/>
      <c r="B279" s="65"/>
      <c r="C279" s="138"/>
      <c r="D279" s="11">
        <f>E279+F279+G279</f>
        <v>0</v>
      </c>
      <c r="E279" s="12">
        <v>0</v>
      </c>
      <c r="F279" s="16">
        <v>0</v>
      </c>
      <c r="G279" s="16">
        <v>0</v>
      </c>
    </row>
    <row r="280" spans="1:7" ht="24" customHeight="1" x14ac:dyDescent="0.25">
      <c r="A280" s="128" t="s">
        <v>64</v>
      </c>
      <c r="B280" s="131" t="s">
        <v>86</v>
      </c>
      <c r="C280" s="23" t="s">
        <v>8</v>
      </c>
      <c r="D280" s="11">
        <f t="shared" ref="D280:D281" si="122">E280+F280+G280</f>
        <v>61.36</v>
      </c>
      <c r="E280" s="12">
        <f>E281</f>
        <v>61.36</v>
      </c>
      <c r="F280" s="16">
        <f t="shared" ref="F280:G280" si="123">F281</f>
        <v>0</v>
      </c>
      <c r="G280" s="16">
        <f t="shared" si="123"/>
        <v>0</v>
      </c>
    </row>
    <row r="281" spans="1:7" ht="36" customHeight="1" x14ac:dyDescent="0.25">
      <c r="A281" s="130"/>
      <c r="B281" s="133"/>
      <c r="C281" s="64" t="s">
        <v>53</v>
      </c>
      <c r="D281" s="11">
        <f t="shared" si="122"/>
        <v>61.36</v>
      </c>
      <c r="E281" s="16">
        <v>61.36</v>
      </c>
      <c r="F281" s="16">
        <v>0</v>
      </c>
      <c r="G281" s="16">
        <v>0</v>
      </c>
    </row>
    <row r="282" spans="1:7" ht="20.25" customHeight="1" x14ac:dyDescent="0.25">
      <c r="A282" s="158" t="s">
        <v>100</v>
      </c>
      <c r="B282" s="128" t="s">
        <v>96</v>
      </c>
      <c r="C282" s="23" t="s">
        <v>8</v>
      </c>
      <c r="D282" s="11">
        <f>D283+D284+D285</f>
        <v>445.05</v>
      </c>
      <c r="E282" s="11">
        <f t="shared" ref="E282" si="124">E283+E284+E285</f>
        <v>0</v>
      </c>
      <c r="F282" s="16">
        <f t="shared" ref="F282" si="125">F283+F284+F285</f>
        <v>167.05</v>
      </c>
      <c r="G282" s="16">
        <f t="shared" ref="G282" si="126">G283+G284+G285</f>
        <v>278</v>
      </c>
    </row>
    <row r="283" spans="1:7" ht="36" customHeight="1" x14ac:dyDescent="0.25">
      <c r="A283" s="159"/>
      <c r="B283" s="129"/>
      <c r="C283" s="94" t="s">
        <v>53</v>
      </c>
      <c r="D283" s="11">
        <f>E283+F283+G283</f>
        <v>445.05</v>
      </c>
      <c r="E283" s="16">
        <v>0</v>
      </c>
      <c r="F283" s="16">
        <v>167.05</v>
      </c>
      <c r="G283" s="16">
        <v>278</v>
      </c>
    </row>
    <row r="284" spans="1:7" ht="20.25" customHeight="1" x14ac:dyDescent="0.25">
      <c r="A284" s="159"/>
      <c r="B284" s="129"/>
      <c r="C284" s="92" t="s">
        <v>29</v>
      </c>
      <c r="D284" s="11">
        <f t="shared" ref="D284:D285" si="127">E284+F284+G284</f>
        <v>0</v>
      </c>
      <c r="E284" s="12">
        <v>0</v>
      </c>
      <c r="F284" s="16">
        <v>0</v>
      </c>
      <c r="G284" s="16">
        <v>0</v>
      </c>
    </row>
    <row r="285" spans="1:7" ht="18" customHeight="1" x14ac:dyDescent="0.25">
      <c r="A285" s="160"/>
      <c r="B285" s="130"/>
      <c r="C285" s="92" t="s">
        <v>26</v>
      </c>
      <c r="D285" s="11">
        <f t="shared" si="127"/>
        <v>0</v>
      </c>
      <c r="E285" s="12">
        <v>0</v>
      </c>
      <c r="F285" s="122">
        <v>0</v>
      </c>
      <c r="G285" s="16">
        <v>0</v>
      </c>
    </row>
    <row r="286" spans="1:7" ht="18" customHeight="1" x14ac:dyDescent="0.25">
      <c r="A286" s="158" t="s">
        <v>111</v>
      </c>
      <c r="B286" s="128" t="s">
        <v>113</v>
      </c>
      <c r="C286" s="23" t="s">
        <v>8</v>
      </c>
      <c r="D286" s="11">
        <f>D287+D288+D289</f>
        <v>169.92</v>
      </c>
      <c r="E286" s="11">
        <f t="shared" ref="E286:G286" si="128">E287+E288+E289</f>
        <v>0</v>
      </c>
      <c r="F286" s="16">
        <f t="shared" si="128"/>
        <v>0</v>
      </c>
      <c r="G286" s="16">
        <f t="shared" si="128"/>
        <v>169.92</v>
      </c>
    </row>
    <row r="287" spans="1:7" ht="18" customHeight="1" x14ac:dyDescent="0.25">
      <c r="A287" s="159"/>
      <c r="B287" s="129"/>
      <c r="C287" s="108" t="s">
        <v>53</v>
      </c>
      <c r="D287" s="11">
        <f>E287+F287+G287</f>
        <v>169.92</v>
      </c>
      <c r="E287" s="16">
        <v>0</v>
      </c>
      <c r="F287" s="16">
        <v>0</v>
      </c>
      <c r="G287" s="16">
        <v>169.92</v>
      </c>
    </row>
    <row r="288" spans="1:7" ht="18" customHeight="1" x14ac:dyDescent="0.25">
      <c r="A288" s="159"/>
      <c r="B288" s="129"/>
      <c r="C288" s="105" t="s">
        <v>29</v>
      </c>
      <c r="D288" s="11">
        <f t="shared" ref="D288:D289" si="129">E288+F288+G288</f>
        <v>0</v>
      </c>
      <c r="E288" s="12">
        <v>0</v>
      </c>
      <c r="F288" s="16">
        <v>0</v>
      </c>
      <c r="G288" s="12">
        <v>0</v>
      </c>
    </row>
    <row r="289" spans="1:7" ht="18" customHeight="1" x14ac:dyDescent="0.25">
      <c r="A289" s="160"/>
      <c r="B289" s="130"/>
      <c r="C289" s="105" t="s">
        <v>26</v>
      </c>
      <c r="D289" s="11">
        <f t="shared" si="129"/>
        <v>0</v>
      </c>
      <c r="E289" s="12">
        <v>0</v>
      </c>
      <c r="F289" s="122">
        <v>0</v>
      </c>
      <c r="G289" s="12">
        <v>0</v>
      </c>
    </row>
    <row r="290" spans="1:7" ht="18" customHeight="1" x14ac:dyDescent="0.25">
      <c r="A290" s="158" t="s">
        <v>112</v>
      </c>
      <c r="B290" s="128" t="s">
        <v>130</v>
      </c>
      <c r="C290" s="23" t="s">
        <v>8</v>
      </c>
      <c r="D290" s="11">
        <f>D291+D292+D293</f>
        <v>228.8</v>
      </c>
      <c r="E290" s="11">
        <f t="shared" ref="E290:G290" si="130">E291+E292+E293</f>
        <v>0</v>
      </c>
      <c r="F290" s="16">
        <f t="shared" si="130"/>
        <v>108.8</v>
      </c>
      <c r="G290" s="11">
        <f t="shared" si="130"/>
        <v>120</v>
      </c>
    </row>
    <row r="291" spans="1:7" ht="18" customHeight="1" x14ac:dyDescent="0.25">
      <c r="A291" s="159"/>
      <c r="B291" s="129"/>
      <c r="C291" s="114" t="s">
        <v>53</v>
      </c>
      <c r="D291" s="11">
        <f>E291+F291+G291</f>
        <v>228.8</v>
      </c>
      <c r="E291" s="16">
        <v>0</v>
      </c>
      <c r="F291" s="16">
        <f>60+48.8</f>
        <v>108.8</v>
      </c>
      <c r="G291" s="16">
        <f>120</f>
        <v>120</v>
      </c>
    </row>
    <row r="292" spans="1:7" ht="18" customHeight="1" x14ac:dyDescent="0.25">
      <c r="A292" s="159"/>
      <c r="B292" s="129"/>
      <c r="C292" s="113" t="s">
        <v>29</v>
      </c>
      <c r="D292" s="11">
        <f t="shared" ref="D292:D293" si="131">E292+F292+G292</f>
        <v>0</v>
      </c>
      <c r="E292" s="12">
        <v>0</v>
      </c>
      <c r="F292" s="16">
        <v>0</v>
      </c>
      <c r="G292" s="16">
        <v>0</v>
      </c>
    </row>
    <row r="293" spans="1:7" ht="18" customHeight="1" x14ac:dyDescent="0.25">
      <c r="A293" s="160"/>
      <c r="B293" s="130"/>
      <c r="C293" s="113" t="s">
        <v>26</v>
      </c>
      <c r="D293" s="11">
        <f t="shared" si="131"/>
        <v>0</v>
      </c>
      <c r="E293" s="12">
        <v>0</v>
      </c>
      <c r="F293" s="122">
        <v>0</v>
      </c>
      <c r="G293" s="16">
        <v>0</v>
      </c>
    </row>
    <row r="294" spans="1:7" ht="20.25" customHeight="1" x14ac:dyDescent="0.25">
      <c r="A294" s="158" t="s">
        <v>123</v>
      </c>
      <c r="B294" s="128" t="s">
        <v>124</v>
      </c>
      <c r="C294" s="23" t="s">
        <v>8</v>
      </c>
      <c r="D294" s="11">
        <f>D295+D296+D297</f>
        <v>25</v>
      </c>
      <c r="E294" s="11">
        <f t="shared" ref="E294:G294" si="132">E295+E296+E297</f>
        <v>0</v>
      </c>
      <c r="F294" s="16">
        <f t="shared" si="132"/>
        <v>0</v>
      </c>
      <c r="G294" s="16">
        <f t="shared" si="132"/>
        <v>25</v>
      </c>
    </row>
    <row r="295" spans="1:7" ht="30" customHeight="1" x14ac:dyDescent="0.25">
      <c r="A295" s="159"/>
      <c r="B295" s="129"/>
      <c r="C295" s="94" t="s">
        <v>53</v>
      </c>
      <c r="D295" s="11">
        <f>E295+F295+G295</f>
        <v>25</v>
      </c>
      <c r="E295" s="16">
        <v>0</v>
      </c>
      <c r="F295" s="16">
        <v>0</v>
      </c>
      <c r="G295" s="16">
        <f>25</f>
        <v>25</v>
      </c>
    </row>
    <row r="296" spans="1:7" ht="18.75" customHeight="1" x14ac:dyDescent="0.25">
      <c r="A296" s="159"/>
      <c r="B296" s="129"/>
      <c r="C296" s="37" t="s">
        <v>29</v>
      </c>
      <c r="D296" s="11">
        <f t="shared" ref="D296:D297" si="133">E296+F296+G296</f>
        <v>0</v>
      </c>
      <c r="E296" s="12">
        <v>0</v>
      </c>
      <c r="F296" s="12">
        <v>0</v>
      </c>
      <c r="G296" s="12">
        <v>0</v>
      </c>
    </row>
    <row r="297" spans="1:7" ht="18.75" customHeight="1" x14ac:dyDescent="0.25">
      <c r="A297" s="160"/>
      <c r="B297" s="130"/>
      <c r="C297" s="37" t="s">
        <v>26</v>
      </c>
      <c r="D297" s="11">
        <f t="shared" si="133"/>
        <v>0</v>
      </c>
      <c r="E297" s="12">
        <v>0</v>
      </c>
      <c r="F297" s="43">
        <v>0</v>
      </c>
      <c r="G297" s="12">
        <v>0</v>
      </c>
    </row>
    <row r="298" spans="1:7" ht="20.25" customHeight="1" x14ac:dyDescent="0.25">
      <c r="A298" s="149" t="s">
        <v>18</v>
      </c>
      <c r="B298" s="128" t="s">
        <v>87</v>
      </c>
      <c r="C298" s="19" t="s">
        <v>8</v>
      </c>
      <c r="D298" s="10">
        <f t="shared" ref="D298:D306" si="134">E298+F298+G298</f>
        <v>39619.360000000001</v>
      </c>
      <c r="E298" s="10">
        <f>E299+E300</f>
        <v>12167.78</v>
      </c>
      <c r="F298" s="26">
        <f t="shared" ref="F298:G298" si="135">F299</f>
        <v>13268.01</v>
      </c>
      <c r="G298" s="10">
        <f t="shared" si="135"/>
        <v>14183.57</v>
      </c>
    </row>
    <row r="299" spans="1:7" ht="36" customHeight="1" x14ac:dyDescent="0.25">
      <c r="A299" s="150"/>
      <c r="B299" s="129"/>
      <c r="C299" s="56" t="s">
        <v>53</v>
      </c>
      <c r="D299" s="12">
        <f t="shared" si="134"/>
        <v>39619.360000000001</v>
      </c>
      <c r="E299" s="16">
        <f>E302+E311</f>
        <v>12167.78</v>
      </c>
      <c r="F299" s="12">
        <f>F302+F311</f>
        <v>13268.01</v>
      </c>
      <c r="G299" s="12">
        <f>G302+G311</f>
        <v>14183.57</v>
      </c>
    </row>
    <row r="300" spans="1:7" ht="89.25" customHeight="1" x14ac:dyDescent="0.25">
      <c r="A300" s="151"/>
      <c r="B300" s="130"/>
      <c r="C300" s="20" t="s">
        <v>29</v>
      </c>
      <c r="D300" s="12">
        <f t="shared" si="134"/>
        <v>0</v>
      </c>
      <c r="E300" s="16">
        <f>E303</f>
        <v>0</v>
      </c>
      <c r="F300" s="12">
        <f t="shared" ref="F300:G300" si="136">F303</f>
        <v>0</v>
      </c>
      <c r="G300" s="12">
        <f t="shared" si="136"/>
        <v>0</v>
      </c>
    </row>
    <row r="301" spans="1:7" ht="16.5" customHeight="1" x14ac:dyDescent="0.25">
      <c r="A301" s="128" t="s">
        <v>19</v>
      </c>
      <c r="B301" s="128" t="s">
        <v>88</v>
      </c>
      <c r="C301" s="21" t="s">
        <v>8</v>
      </c>
      <c r="D301" s="14">
        <f t="shared" si="134"/>
        <v>35293.89</v>
      </c>
      <c r="E301" s="24">
        <f>E302+E303</f>
        <v>10686.310000000001</v>
      </c>
      <c r="F301" s="14">
        <f t="shared" ref="F301:G301" si="137">F302+F303</f>
        <v>11882.01</v>
      </c>
      <c r="G301" s="14">
        <f t="shared" si="137"/>
        <v>12725.57</v>
      </c>
    </row>
    <row r="302" spans="1:7" ht="32.25" customHeight="1" x14ac:dyDescent="0.25">
      <c r="A302" s="129"/>
      <c r="B302" s="129"/>
      <c r="C302" s="56" t="s">
        <v>53</v>
      </c>
      <c r="D302" s="12">
        <f t="shared" si="134"/>
        <v>35293.89</v>
      </c>
      <c r="E302" s="16">
        <f>E305+E307</f>
        <v>10686.310000000001</v>
      </c>
      <c r="F302" s="12">
        <f>F305+F307</f>
        <v>11882.01</v>
      </c>
      <c r="G302" s="12">
        <f>G305+G307</f>
        <v>12725.57</v>
      </c>
    </row>
    <row r="303" spans="1:7" ht="46.5" customHeight="1" x14ac:dyDescent="0.25">
      <c r="A303" s="130"/>
      <c r="B303" s="130"/>
      <c r="C303" s="20" t="s">
        <v>29</v>
      </c>
      <c r="D303" s="12">
        <f t="shared" si="134"/>
        <v>0</v>
      </c>
      <c r="E303" s="12">
        <f>E308</f>
        <v>0</v>
      </c>
      <c r="F303" s="12">
        <f t="shared" ref="F303:G303" si="138">F308</f>
        <v>0</v>
      </c>
      <c r="G303" s="12">
        <f t="shared" si="138"/>
        <v>0</v>
      </c>
    </row>
    <row r="304" spans="1:7" ht="13.5" customHeight="1" x14ac:dyDescent="0.25">
      <c r="A304" s="138" t="s">
        <v>20</v>
      </c>
      <c r="B304" s="138" t="s">
        <v>143</v>
      </c>
      <c r="C304" s="22" t="s">
        <v>8</v>
      </c>
      <c r="D304" s="14">
        <f t="shared" si="134"/>
        <v>6030.88</v>
      </c>
      <c r="E304" s="24">
        <f>E305</f>
        <v>1851.2</v>
      </c>
      <c r="F304" s="14">
        <f t="shared" ref="F304:G304" si="139">F305</f>
        <v>1926.67</v>
      </c>
      <c r="G304" s="14">
        <f t="shared" si="139"/>
        <v>2253.0100000000002</v>
      </c>
    </row>
    <row r="305" spans="1:8" ht="81" customHeight="1" x14ac:dyDescent="0.25">
      <c r="A305" s="138"/>
      <c r="B305" s="138"/>
      <c r="C305" s="56" t="s">
        <v>53</v>
      </c>
      <c r="D305" s="12">
        <f t="shared" si="134"/>
        <v>6030.88</v>
      </c>
      <c r="E305" s="16">
        <v>1851.2</v>
      </c>
      <c r="F305" s="16">
        <v>1926.67</v>
      </c>
      <c r="G305" s="16">
        <v>2253.0100000000002</v>
      </c>
    </row>
    <row r="306" spans="1:8" ht="13.5" customHeight="1" x14ac:dyDescent="0.25">
      <c r="A306" s="128" t="s">
        <v>94</v>
      </c>
      <c r="B306" s="128" t="s">
        <v>83</v>
      </c>
      <c r="C306" s="22" t="s">
        <v>8</v>
      </c>
      <c r="D306" s="14">
        <f t="shared" si="134"/>
        <v>29263.010000000002</v>
      </c>
      <c r="E306" s="24">
        <f>E307+E308</f>
        <v>8835.11</v>
      </c>
      <c r="F306" s="24">
        <f t="shared" ref="F306:G306" si="140">F307</f>
        <v>9955.34</v>
      </c>
      <c r="G306" s="24">
        <f t="shared" si="140"/>
        <v>10472.56</v>
      </c>
    </row>
    <row r="307" spans="1:8" ht="26.4" x14ac:dyDescent="0.25">
      <c r="A307" s="129"/>
      <c r="B307" s="129"/>
      <c r="C307" s="56" t="s">
        <v>53</v>
      </c>
      <c r="D307" s="14">
        <f t="shared" ref="D307:D308" si="141">E307+F307+G307</f>
        <v>29263.010000000002</v>
      </c>
      <c r="E307" s="16">
        <v>8835.11</v>
      </c>
      <c r="F307" s="16">
        <v>9955.34</v>
      </c>
      <c r="G307" s="16">
        <f>(7825422.43+2363277.57+276610+7250)/1000</f>
        <v>10472.56</v>
      </c>
    </row>
    <row r="308" spans="1:8" ht="39.75" customHeight="1" x14ac:dyDescent="0.25">
      <c r="A308" s="130"/>
      <c r="B308" s="130"/>
      <c r="C308" s="20" t="s">
        <v>29</v>
      </c>
      <c r="D308" s="14">
        <f t="shared" si="141"/>
        <v>0</v>
      </c>
      <c r="E308" s="12">
        <v>0</v>
      </c>
      <c r="F308" s="16">
        <v>0</v>
      </c>
      <c r="G308" s="16">
        <v>0</v>
      </c>
    </row>
    <row r="309" spans="1:8" ht="6.75" hidden="1" customHeight="1" x14ac:dyDescent="0.2">
      <c r="A309" s="76"/>
      <c r="B309" s="76"/>
      <c r="C309" s="20" t="s">
        <v>29</v>
      </c>
      <c r="D309" s="14"/>
      <c r="E309" s="16"/>
      <c r="F309" s="16"/>
      <c r="G309" s="12"/>
    </row>
    <row r="310" spans="1:8" ht="13.5" customHeight="1" x14ac:dyDescent="0.25">
      <c r="A310" s="138" t="s">
        <v>54</v>
      </c>
      <c r="B310" s="138" t="s">
        <v>149</v>
      </c>
      <c r="C310" s="22" t="s">
        <v>8</v>
      </c>
      <c r="D310" s="14">
        <f t="shared" ref="D310:D315" si="142">E310+F310+G310</f>
        <v>4325.47</v>
      </c>
      <c r="E310" s="24">
        <f>E311</f>
        <v>1481.47</v>
      </c>
      <c r="F310" s="24">
        <f>F311</f>
        <v>1386</v>
      </c>
      <c r="G310" s="14">
        <f t="shared" ref="G310:G311" si="143">G312</f>
        <v>1458</v>
      </c>
    </row>
    <row r="311" spans="1:8" ht="26.4" x14ac:dyDescent="0.25">
      <c r="A311" s="138"/>
      <c r="B311" s="138"/>
      <c r="C311" s="56" t="s">
        <v>53</v>
      </c>
      <c r="D311" s="12">
        <f t="shared" si="142"/>
        <v>4325.47</v>
      </c>
      <c r="E311" s="12">
        <f>E313</f>
        <v>1481.47</v>
      </c>
      <c r="F311" s="16">
        <f>F313</f>
        <v>1386</v>
      </c>
      <c r="G311" s="16">
        <f t="shared" si="143"/>
        <v>1458</v>
      </c>
    </row>
    <row r="312" spans="1:8" ht="15.75" customHeight="1" x14ac:dyDescent="0.25">
      <c r="A312" s="138" t="s">
        <v>65</v>
      </c>
      <c r="B312" s="138"/>
      <c r="C312" s="22" t="s">
        <v>8</v>
      </c>
      <c r="D312" s="14">
        <f t="shared" si="142"/>
        <v>4325.47</v>
      </c>
      <c r="E312" s="14">
        <f>E313</f>
        <v>1481.47</v>
      </c>
      <c r="F312" s="24">
        <f>F313</f>
        <v>1386</v>
      </c>
      <c r="G312" s="24">
        <f>G313</f>
        <v>1458</v>
      </c>
    </row>
    <row r="313" spans="1:8" ht="79.5" customHeight="1" x14ac:dyDescent="0.25">
      <c r="A313" s="138"/>
      <c r="B313" s="138"/>
      <c r="C313" s="56" t="s">
        <v>53</v>
      </c>
      <c r="D313" s="12">
        <f t="shared" si="142"/>
        <v>4325.47</v>
      </c>
      <c r="E313" s="16">
        <v>1481.47</v>
      </c>
      <c r="F313" s="16">
        <v>1386</v>
      </c>
      <c r="G313" s="16">
        <v>1458</v>
      </c>
    </row>
    <row r="314" spans="1:8" ht="27" customHeight="1" x14ac:dyDescent="0.25">
      <c r="A314" s="61" t="s">
        <v>55</v>
      </c>
      <c r="B314" s="128" t="s">
        <v>148</v>
      </c>
      <c r="C314" s="44" t="s">
        <v>8</v>
      </c>
      <c r="D314" s="10">
        <f t="shared" si="142"/>
        <v>50</v>
      </c>
      <c r="E314" s="166">
        <f>E315+E316</f>
        <v>0</v>
      </c>
      <c r="F314" s="166">
        <f t="shared" ref="F314:G314" si="144">F315+F316</f>
        <v>0</v>
      </c>
      <c r="G314" s="166">
        <f t="shared" si="144"/>
        <v>50</v>
      </c>
      <c r="H314" s="46"/>
    </row>
    <row r="315" spans="1:8" ht="26.25" customHeight="1" thickBot="1" x14ac:dyDescent="0.3">
      <c r="A315" s="129" t="s">
        <v>63</v>
      </c>
      <c r="B315" s="150"/>
      <c r="C315" s="56" t="s">
        <v>53</v>
      </c>
      <c r="D315" s="6">
        <f t="shared" si="142"/>
        <v>50</v>
      </c>
      <c r="E315" s="12">
        <v>0</v>
      </c>
      <c r="F315" s="16">
        <v>0</v>
      </c>
      <c r="G315" s="16">
        <v>50</v>
      </c>
      <c r="H315" s="46"/>
    </row>
    <row r="316" spans="1:8" ht="32.25" hidden="1" customHeight="1" thickBot="1" x14ac:dyDescent="0.25">
      <c r="A316" s="130"/>
      <c r="B316" s="151"/>
      <c r="C316" s="7"/>
      <c r="D316" s="6"/>
      <c r="E316" s="12"/>
      <c r="F316" s="12"/>
      <c r="G316" s="47"/>
      <c r="H316" s="46"/>
    </row>
    <row r="317" spans="1:8" x14ac:dyDescent="0.25">
      <c r="A317" s="149" t="s">
        <v>21</v>
      </c>
      <c r="B317" s="152"/>
      <c r="C317" s="19" t="s">
        <v>8</v>
      </c>
      <c r="D317" s="32">
        <f>D318+D319+D320</f>
        <v>278401.48700000002</v>
      </c>
      <c r="E317" s="32">
        <f>E318+E319</f>
        <v>68842.16</v>
      </c>
      <c r="F317" s="32">
        <f t="shared" ref="F317" si="145">F318+F319+F320</f>
        <v>66825.01999999999</v>
      </c>
      <c r="G317" s="32">
        <f>G318+G319+G320</f>
        <v>142734.307</v>
      </c>
    </row>
    <row r="318" spans="1:8" ht="27" customHeight="1" x14ac:dyDescent="0.25">
      <c r="A318" s="150"/>
      <c r="B318" s="153"/>
      <c r="C318" s="56" t="s">
        <v>53</v>
      </c>
      <c r="D318" s="6">
        <f>E318+F318+G318</f>
        <v>192411.07699999999</v>
      </c>
      <c r="E318" s="6">
        <f>E11+E174+E199+E262+E268+E299+E315</f>
        <v>59946.21</v>
      </c>
      <c r="F318" s="6">
        <f>F11+F174+F199+F262+F268+F299+F315</f>
        <v>64565.979999999996</v>
      </c>
      <c r="G318" s="6">
        <f>G11+G174+G199+G262+G268+G299+G315</f>
        <v>67898.886999999988</v>
      </c>
    </row>
    <row r="319" spans="1:8" ht="20.25" customHeight="1" x14ac:dyDescent="0.25">
      <c r="A319" s="150"/>
      <c r="B319" s="153"/>
      <c r="C319" s="20" t="s">
        <v>29</v>
      </c>
      <c r="D319" s="6">
        <f t="shared" ref="D319:D320" si="146">E319+F319+G319</f>
        <v>65017.51</v>
      </c>
      <c r="E319" s="6">
        <f>E12+E175+E200+E269+E300</f>
        <v>8895.9499999999989</v>
      </c>
      <c r="F319" s="6">
        <f>F12+F175+F200+F269</f>
        <v>2259.04</v>
      </c>
      <c r="G319" s="6">
        <f>G12+G175+G200+G269</f>
        <v>53862.520000000004</v>
      </c>
    </row>
    <row r="320" spans="1:8" x14ac:dyDescent="0.25">
      <c r="A320" s="151"/>
      <c r="B320" s="154"/>
      <c r="C320" s="8" t="s">
        <v>26</v>
      </c>
      <c r="D320" s="6">
        <f t="shared" si="146"/>
        <v>20972.9</v>
      </c>
      <c r="E320" s="27">
        <f>E13+E201+E270</f>
        <v>0</v>
      </c>
      <c r="F320" s="27">
        <f>F13+F201+F270</f>
        <v>0</v>
      </c>
      <c r="G320" s="27">
        <f>G13+G201+G270</f>
        <v>20972.9</v>
      </c>
    </row>
    <row r="321" spans="4:7" x14ac:dyDescent="0.25">
      <c r="E321" s="5"/>
    </row>
    <row r="322" spans="4:7" x14ac:dyDescent="0.25">
      <c r="D322" s="5"/>
      <c r="E322" s="5"/>
      <c r="F322" s="5"/>
      <c r="G322" s="5"/>
    </row>
  </sheetData>
  <mergeCells count="211">
    <mergeCell ref="B134:B136"/>
    <mergeCell ref="A119:A121"/>
    <mergeCell ref="B98:B100"/>
    <mergeCell ref="B182:B183"/>
    <mergeCell ref="A182:A183"/>
    <mergeCell ref="B176:B177"/>
    <mergeCell ref="B243:B245"/>
    <mergeCell ref="A94:A97"/>
    <mergeCell ref="B94:B97"/>
    <mergeCell ref="A122:A124"/>
    <mergeCell ref="B119:B121"/>
    <mergeCell ref="B122:B124"/>
    <mergeCell ref="A116:A118"/>
    <mergeCell ref="B116:B118"/>
    <mergeCell ref="A128:A130"/>
    <mergeCell ref="A98:A100"/>
    <mergeCell ref="A101:A103"/>
    <mergeCell ref="B101:B103"/>
    <mergeCell ref="A143:A145"/>
    <mergeCell ref="A146:A148"/>
    <mergeCell ref="A149:A151"/>
    <mergeCell ref="B149:B151"/>
    <mergeCell ref="B152:B154"/>
    <mergeCell ref="A161:A163"/>
    <mergeCell ref="B29:B31"/>
    <mergeCell ref="A32:A34"/>
    <mergeCell ref="B32:B34"/>
    <mergeCell ref="A66:A69"/>
    <mergeCell ref="A35:A37"/>
    <mergeCell ref="B35:B37"/>
    <mergeCell ref="A113:A115"/>
    <mergeCell ref="B113:B115"/>
    <mergeCell ref="A88:A90"/>
    <mergeCell ref="B88:B90"/>
    <mergeCell ref="A85:A87"/>
    <mergeCell ref="B85:B87"/>
    <mergeCell ref="A91:A93"/>
    <mergeCell ref="A56:A58"/>
    <mergeCell ref="B56:B58"/>
    <mergeCell ref="B79:B81"/>
    <mergeCell ref="A62:A65"/>
    <mergeCell ref="B62:B65"/>
    <mergeCell ref="A79:A81"/>
    <mergeCell ref="A76:A78"/>
    <mergeCell ref="B76:B78"/>
    <mergeCell ref="B73:B75"/>
    <mergeCell ref="A73:A75"/>
    <mergeCell ref="B91:B93"/>
    <mergeCell ref="F1:G1"/>
    <mergeCell ref="F3:G3"/>
    <mergeCell ref="B14:B15"/>
    <mergeCell ref="A17:A18"/>
    <mergeCell ref="B17:B18"/>
    <mergeCell ref="A5:G5"/>
    <mergeCell ref="A6:G6"/>
    <mergeCell ref="A7:G7"/>
    <mergeCell ref="A10:A13"/>
    <mergeCell ref="B10:B13"/>
    <mergeCell ref="A14:A16"/>
    <mergeCell ref="A19:A21"/>
    <mergeCell ref="B19:B21"/>
    <mergeCell ref="A26:A28"/>
    <mergeCell ref="B26:B28"/>
    <mergeCell ref="A82:A84"/>
    <mergeCell ref="A22:A25"/>
    <mergeCell ref="B22:B25"/>
    <mergeCell ref="B70:B72"/>
    <mergeCell ref="A47:A49"/>
    <mergeCell ref="B47:B49"/>
    <mergeCell ref="B82:B84"/>
    <mergeCell ref="B41:B43"/>
    <mergeCell ref="A41:A43"/>
    <mergeCell ref="A50:A52"/>
    <mergeCell ref="B50:B52"/>
    <mergeCell ref="A53:A55"/>
    <mergeCell ref="B53:B55"/>
    <mergeCell ref="A70:A72"/>
    <mergeCell ref="A38:A40"/>
    <mergeCell ref="B38:B40"/>
    <mergeCell ref="A44:A46"/>
    <mergeCell ref="B44:B46"/>
    <mergeCell ref="B66:B69"/>
    <mergeCell ref="A29:A31"/>
    <mergeCell ref="A304:A305"/>
    <mergeCell ref="B304:B305"/>
    <mergeCell ref="B255:B256"/>
    <mergeCell ref="A255:A256"/>
    <mergeCell ref="A257:A258"/>
    <mergeCell ref="A265:A266"/>
    <mergeCell ref="A261:A262"/>
    <mergeCell ref="A227:A228"/>
    <mergeCell ref="A259:A260"/>
    <mergeCell ref="B259:B260"/>
    <mergeCell ref="A298:A300"/>
    <mergeCell ref="B298:B300"/>
    <mergeCell ref="A294:A297"/>
    <mergeCell ref="B294:B297"/>
    <mergeCell ref="A286:A289"/>
    <mergeCell ref="B286:B289"/>
    <mergeCell ref="A282:A285"/>
    <mergeCell ref="B275:B278"/>
    <mergeCell ref="B237:B239"/>
    <mergeCell ref="B257:B258"/>
    <mergeCell ref="B301:B303"/>
    <mergeCell ref="A290:A293"/>
    <mergeCell ref="B290:B293"/>
    <mergeCell ref="B167:B169"/>
    <mergeCell ref="A173:A175"/>
    <mergeCell ref="B173:B175"/>
    <mergeCell ref="B271:B274"/>
    <mergeCell ref="A240:A242"/>
    <mergeCell ref="A229:A230"/>
    <mergeCell ref="B249:B251"/>
    <mergeCell ref="A221:A222"/>
    <mergeCell ref="A189:A191"/>
    <mergeCell ref="A219:A220"/>
    <mergeCell ref="A223:A224"/>
    <mergeCell ref="B223:B224"/>
    <mergeCell ref="B202:B203"/>
    <mergeCell ref="B261:B262"/>
    <mergeCell ref="A317:A320"/>
    <mergeCell ref="B317:B320"/>
    <mergeCell ref="A310:A311"/>
    <mergeCell ref="A275:A279"/>
    <mergeCell ref="A214:A218"/>
    <mergeCell ref="B214:B218"/>
    <mergeCell ref="A210:A213"/>
    <mergeCell ref="B210:B213"/>
    <mergeCell ref="A312:A313"/>
    <mergeCell ref="B310:B313"/>
    <mergeCell ref="B314:B316"/>
    <mergeCell ref="A306:A308"/>
    <mergeCell ref="B306:B308"/>
    <mergeCell ref="A315:A316"/>
    <mergeCell ref="B282:B285"/>
    <mergeCell ref="A280:A281"/>
    <mergeCell ref="B280:B281"/>
    <mergeCell ref="B227:B228"/>
    <mergeCell ref="B225:B226"/>
    <mergeCell ref="A225:A226"/>
    <mergeCell ref="B240:B242"/>
    <mergeCell ref="A234:A236"/>
    <mergeCell ref="B234:B236"/>
    <mergeCell ref="A301:A303"/>
    <mergeCell ref="C276:C279"/>
    <mergeCell ref="B267:B270"/>
    <mergeCell ref="A267:A270"/>
    <mergeCell ref="B178:B179"/>
    <mergeCell ref="B180:B181"/>
    <mergeCell ref="A271:A274"/>
    <mergeCell ref="B265:B266"/>
    <mergeCell ref="A231:A233"/>
    <mergeCell ref="B231:B233"/>
    <mergeCell ref="A252:A254"/>
    <mergeCell ref="B252:B254"/>
    <mergeCell ref="A180:A181"/>
    <mergeCell ref="A263:A264"/>
    <mergeCell ref="B187:B188"/>
    <mergeCell ref="B192:B193"/>
    <mergeCell ref="B196:B197"/>
    <mergeCell ref="B263:B264"/>
    <mergeCell ref="A246:A248"/>
    <mergeCell ref="B246:B248"/>
    <mergeCell ref="A131:A133"/>
    <mergeCell ref="A134:A136"/>
    <mergeCell ref="A237:A239"/>
    <mergeCell ref="A184:A186"/>
    <mergeCell ref="A158:A160"/>
    <mergeCell ref="B158:B160"/>
    <mergeCell ref="B155:B157"/>
    <mergeCell ref="B189:B191"/>
    <mergeCell ref="A198:A201"/>
    <mergeCell ref="B198:B201"/>
    <mergeCell ref="B184:B186"/>
    <mergeCell ref="A187:A188"/>
    <mergeCell ref="A204:A205"/>
    <mergeCell ref="B204:B205"/>
    <mergeCell ref="A202:A203"/>
    <mergeCell ref="B229:B230"/>
    <mergeCell ref="A206:A209"/>
    <mergeCell ref="B206:B209"/>
    <mergeCell ref="B221:B222"/>
    <mergeCell ref="B194:B195"/>
    <mergeCell ref="B161:B163"/>
    <mergeCell ref="A164:A166"/>
    <mergeCell ref="B164:B166"/>
    <mergeCell ref="A167:A169"/>
    <mergeCell ref="A125:A127"/>
    <mergeCell ref="A59:A61"/>
    <mergeCell ref="B59:B61"/>
    <mergeCell ref="A249:A251"/>
    <mergeCell ref="A243:A245"/>
    <mergeCell ref="B219:B220"/>
    <mergeCell ref="B170:B172"/>
    <mergeCell ref="B143:B145"/>
    <mergeCell ref="A152:A154"/>
    <mergeCell ref="B146:B148"/>
    <mergeCell ref="A104:A106"/>
    <mergeCell ref="B104:B106"/>
    <mergeCell ref="A110:A112"/>
    <mergeCell ref="B110:B112"/>
    <mergeCell ref="B137:B139"/>
    <mergeCell ref="A176:A177"/>
    <mergeCell ref="A178:A179"/>
    <mergeCell ref="A140:A142"/>
    <mergeCell ref="B140:B142"/>
    <mergeCell ref="A107:A109"/>
    <mergeCell ref="B107:B109"/>
    <mergeCell ref="B125:B127"/>
    <mergeCell ref="B128:B130"/>
    <mergeCell ref="B131:B133"/>
  </mergeCells>
  <pageMargins left="0" right="0" top="0" bottom="0" header="0.31496062992125984" footer="0.31496062992125984"/>
  <pageSetup paperSize="9" scale="79" fitToHeight="12" orientation="landscape" r:id="rId1"/>
  <rowBreaks count="4" manualBreakCount="4">
    <brk id="16" max="16383" man="1"/>
    <brk id="181" max="16383" man="1"/>
    <brk id="205" max="16383" man="1"/>
    <brk id="2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ресурс обеспеч</vt:lpstr>
      <vt:lpstr>Лист3</vt:lpstr>
      <vt:lpstr>'ресурс обеспеч'!_GoBack</vt:lpstr>
      <vt:lpstr>'ресурс обеспеч'!Область_печати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107-1</cp:lastModifiedBy>
  <cp:lastPrinted>2022-03-23T06:50:52Z</cp:lastPrinted>
  <dcterms:created xsi:type="dcterms:W3CDTF">2016-02-16T02:03:44Z</dcterms:created>
  <dcterms:modified xsi:type="dcterms:W3CDTF">2022-03-23T06:54:21Z</dcterms:modified>
</cp:coreProperties>
</file>